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P:\vzdrzevanje\m- OSEBNE MAPE\Laco Ines\KONCESIJE\Koncesije 2024\"/>
    </mc:Choice>
  </mc:AlternateContent>
  <xr:revisionPtr revIDLastSave="0" documentId="8_{1F88A54D-2580-4E4E-9BE9-7DE65906EEDF}" xr6:coauthVersionLast="36" xr6:coauthVersionMax="36" xr10:uidLastSave="{00000000-0000-0000-0000-000000000000}"/>
  <workbookProtection workbookPassword="F003" lockStructure="1"/>
  <bookViews>
    <workbookView xWindow="2490" yWindow="7005" windowWidth="28800" windowHeight="9360" xr2:uid="{00000000-000D-0000-FFFF-FFFF00000000}"/>
  </bookViews>
  <sheets>
    <sheet name="Cenik 2024" sheetId="1" r:id="rId1"/>
    <sheet name="Obračun 2024" sheetId="2" r:id="rId2"/>
  </sheets>
  <externalReferences>
    <externalReference r:id="rId3"/>
  </externalReferences>
  <definedNames>
    <definedName name="_xlnm._FilterDatabase" localSheetId="0" hidden="1">'Cenik 2024'!$B$3:$E$109</definedName>
    <definedName name="Znaki" localSheetId="0">#REF!</definedName>
    <definedName name="Znaki">[1]Cenik!$A$25:$A$152</definedName>
  </definedNames>
  <calcPr calcId="191029"/>
</workbook>
</file>

<file path=xl/calcChain.xml><?xml version="1.0" encoding="utf-8"?>
<calcChain xmlns="http://schemas.openxmlformats.org/spreadsheetml/2006/main">
  <c r="F9" i="2" l="1"/>
  <c r="F10" i="2" s="1"/>
  <c r="F74" i="2"/>
  <c r="F81" i="2" s="1"/>
  <c r="E75" i="2"/>
  <c r="F75" i="2"/>
  <c r="F76" i="2"/>
  <c r="F77" i="2"/>
  <c r="F78" i="2"/>
  <c r="F79" i="2"/>
  <c r="F80" i="2"/>
  <c r="F70" i="2"/>
  <c r="F62" i="2"/>
  <c r="F24" i="2"/>
  <c r="E49" i="2"/>
  <c r="F49" i="2" s="1"/>
  <c r="E50" i="2"/>
  <c r="F50" i="2" s="1"/>
  <c r="E51" i="2"/>
  <c r="F51" i="2" s="1"/>
  <c r="E52" i="2"/>
  <c r="F52" i="2" s="1"/>
  <c r="E53" i="2"/>
  <c r="F53" i="2"/>
  <c r="E54" i="2"/>
  <c r="F54" i="2"/>
  <c r="E55" i="2"/>
  <c r="F55" i="2"/>
  <c r="E56" i="2"/>
  <c r="F56" i="2"/>
  <c r="E57" i="2"/>
  <c r="F57" i="2"/>
  <c r="E58" i="2"/>
  <c r="F58" i="2" s="1"/>
  <c r="E59" i="2"/>
  <c r="F59" i="2"/>
  <c r="E60" i="2"/>
  <c r="F60" i="2"/>
  <c r="E30" i="2"/>
  <c r="F30" i="2"/>
  <c r="E31" i="2"/>
  <c r="F31" i="2"/>
  <c r="E32" i="2"/>
  <c r="F32" i="2"/>
  <c r="E33" i="2"/>
  <c r="F33" i="2" s="1"/>
  <c r="E34" i="2"/>
  <c r="F34" i="2" s="1"/>
  <c r="E35" i="2"/>
  <c r="F35" i="2"/>
  <c r="E36" i="2"/>
  <c r="F36" i="2"/>
  <c r="E37" i="2"/>
  <c r="F37" i="2"/>
  <c r="E38" i="2"/>
  <c r="F38" i="2"/>
  <c r="E39" i="2"/>
  <c r="F39" i="2" s="1"/>
  <c r="E40" i="2"/>
  <c r="F40" i="2"/>
  <c r="E41" i="2"/>
  <c r="F41" i="2"/>
  <c r="E42" i="2"/>
  <c r="F42" i="2"/>
  <c r="E43" i="2"/>
  <c r="F43" i="2"/>
  <c r="E44" i="2"/>
  <c r="F44" i="2"/>
  <c r="E45" i="2"/>
  <c r="F45" i="2" s="1"/>
  <c r="E46" i="2"/>
  <c r="F46" i="2"/>
  <c r="E47" i="2"/>
  <c r="F47" i="2"/>
  <c r="F28" i="2"/>
  <c r="F14" i="2"/>
  <c r="F15" i="2"/>
  <c r="F23" i="2" s="1"/>
  <c r="F16" i="2"/>
  <c r="F17" i="2"/>
  <c r="F18" i="2"/>
  <c r="F19" i="2"/>
  <c r="F20" i="2"/>
  <c r="E21" i="2"/>
  <c r="F21" i="2"/>
  <c r="F22" i="2"/>
  <c r="F66" i="2"/>
  <c r="F68" i="2" s="1"/>
  <c r="F67" i="2"/>
  <c r="B50" i="2"/>
  <c r="B51" i="2"/>
  <c r="B52" i="2"/>
  <c r="B53" i="2"/>
  <c r="B54" i="2"/>
  <c r="B55" i="2"/>
  <c r="B56" i="2"/>
  <c r="B57" i="2"/>
  <c r="B58" i="2"/>
  <c r="B59" i="2"/>
  <c r="B60" i="2"/>
  <c r="B49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30" i="2"/>
  <c r="A62" i="2"/>
  <c r="F61" i="2" l="1"/>
  <c r="F83" i="2"/>
  <c r="F69" i="2"/>
</calcChain>
</file>

<file path=xl/sharedStrings.xml><?xml version="1.0" encoding="utf-8"?>
<sst xmlns="http://schemas.openxmlformats.org/spreadsheetml/2006/main" count="454" uniqueCount="283">
  <si>
    <t>Zap.št.</t>
  </si>
  <si>
    <t>Opis</t>
  </si>
  <si>
    <t>Enota</t>
  </si>
  <si>
    <t>Slika</t>
  </si>
  <si>
    <t>Cena/enoto</t>
  </si>
  <si>
    <t>1.</t>
  </si>
  <si>
    <t>1125 (T900) Delo na cesti</t>
  </si>
  <si>
    <t>kos/dan</t>
  </si>
  <si>
    <t>2.</t>
  </si>
  <si>
    <t>1120 (T900) Svetlobni prometni znaki</t>
  </si>
  <si>
    <t>3.</t>
  </si>
  <si>
    <t>1101 (T900) Nevarnost na cesti</t>
  </si>
  <si>
    <t>4.</t>
  </si>
  <si>
    <t>1109 (T900) Zoženje vozišča</t>
  </si>
  <si>
    <t>5.</t>
  </si>
  <si>
    <t>1109-1 (T900) Zoženje vozišča - desno</t>
  </si>
  <si>
    <t>6.</t>
  </si>
  <si>
    <t>1109-2 (T900) Zoženje vozišča - levo</t>
  </si>
  <si>
    <t>7.</t>
  </si>
  <si>
    <t>1110 (T900) Neravno vozišče</t>
  </si>
  <si>
    <t>8.</t>
  </si>
  <si>
    <t>1123 (T900) Prometni zastoj</t>
  </si>
  <si>
    <t>9.</t>
  </si>
  <si>
    <t xml:space="preserve">1105 (T900) Krožno križišče </t>
  </si>
  <si>
    <t>10.</t>
  </si>
  <si>
    <t>1115 (T900) Prehod za pešce</t>
  </si>
  <si>
    <t>11.</t>
  </si>
  <si>
    <t>1117 (T900) Kolesarji na vozišču</t>
  </si>
  <si>
    <t>12.</t>
  </si>
  <si>
    <t>1122 (T900) Dvosmerni promet</t>
  </si>
  <si>
    <t>13.</t>
  </si>
  <si>
    <t>x- (T600) Trikotni znak</t>
  </si>
  <si>
    <t>14.</t>
  </si>
  <si>
    <t>x- (T900) Trikotni znak</t>
  </si>
  <si>
    <t>15.</t>
  </si>
  <si>
    <t>x- (T1200) Trikotni znak</t>
  </si>
  <si>
    <t>16.</t>
  </si>
  <si>
    <t>2101 (T900) Križišče/cesteni priključek s prednostno cesto</t>
  </si>
  <si>
    <t>17.</t>
  </si>
  <si>
    <t xml:space="preserve">2102 (Φ 600) Ustavi </t>
  </si>
  <si>
    <t>18.</t>
  </si>
  <si>
    <t>2105 (Φ 600) Prednost vozil iz nasprotne smeri</t>
  </si>
  <si>
    <t>19.</t>
  </si>
  <si>
    <t>2201 (Φ 600) Prepovedan promet v eno smer</t>
  </si>
  <si>
    <t>20.</t>
  </si>
  <si>
    <t>2202 (Φ 600) Prepovedan promet v obeh smereh</t>
  </si>
  <si>
    <t>21.</t>
  </si>
  <si>
    <t>2226 (Φ 600) Prepovedan zavijanje v označeno smer</t>
  </si>
  <si>
    <t>22.</t>
  </si>
  <si>
    <t>2226-1 (Φ 600) Prepovedan zavijanje v označeno smer</t>
  </si>
  <si>
    <t>23.</t>
  </si>
  <si>
    <t>2228 (Φ 600) Prepovedano prehitevanje motornih vozil</t>
  </si>
  <si>
    <t>24.</t>
  </si>
  <si>
    <t>2232 (Φ 600) Omejitev hitrosti</t>
  </si>
  <si>
    <t>25.</t>
  </si>
  <si>
    <t>2233 (Φ 600) Prenehanje omejitve hitrosti</t>
  </si>
  <si>
    <t>26.</t>
  </si>
  <si>
    <t>2238 (Φ 600) Prenehanje vseh prepovedi in omejitev</t>
  </si>
  <si>
    <t>27.</t>
  </si>
  <si>
    <t>2301 (Φ 600) Ovezna smer</t>
  </si>
  <si>
    <t>28.</t>
  </si>
  <si>
    <t>2303 (Φ 600) Obvezna vožnja mimo - po desni strani</t>
  </si>
  <si>
    <t>29.</t>
  </si>
  <si>
    <t>2303-1 (Φ 600) Obvezna vožnja mimo - po levi strani</t>
  </si>
  <si>
    <t>30.</t>
  </si>
  <si>
    <t>2304 (Φ 600) Krožni promet</t>
  </si>
  <si>
    <t>31.</t>
  </si>
  <si>
    <t>2309 (Φ 600) Kolesarska pot ali steza</t>
  </si>
  <si>
    <t>32.</t>
  </si>
  <si>
    <t>2311 (Φ 600) Steza za pešce</t>
  </si>
  <si>
    <t>33.</t>
  </si>
  <si>
    <t>2313-1 (Φ 600) Ločena pasova za pešce in kolesarje</t>
  </si>
  <si>
    <t>34.</t>
  </si>
  <si>
    <t>2314 (Φ 600) Konec pasov za pešce in kolesarje</t>
  </si>
  <si>
    <t>35.</t>
  </si>
  <si>
    <t>x- (Φ 400) Okrogli znak</t>
  </si>
  <si>
    <t>36.</t>
  </si>
  <si>
    <t>x- (Φ 600) Okrogli znak</t>
  </si>
  <si>
    <t>37.</t>
  </si>
  <si>
    <t>x- (Φ 900) Okrogli znak</t>
  </si>
  <si>
    <t>38.</t>
  </si>
  <si>
    <t>2106 (600x600) Prednost pred vozili iz nasprotne smeri</t>
  </si>
  <si>
    <t>39.</t>
  </si>
  <si>
    <t>2407 (600x600) Enosmerna cesta</t>
  </si>
  <si>
    <t>40.</t>
  </si>
  <si>
    <t>2431 (600x600) Prehod za pešce</t>
  </si>
  <si>
    <t>41.</t>
  </si>
  <si>
    <t>2433 (600x600) Avtobusno postajališče</t>
  </si>
  <si>
    <t>42.</t>
  </si>
  <si>
    <t>x- (600x600) Pravokotni znak</t>
  </si>
  <si>
    <t>43.</t>
  </si>
  <si>
    <t>x- (900x900) Pravokotni znak</t>
  </si>
  <si>
    <t>44.</t>
  </si>
  <si>
    <t>3301 (900x600) Smer vožnje do križišča</t>
  </si>
  <si>
    <t>45.</t>
  </si>
  <si>
    <t>3303 do 3306-2 (600x900) Znaki za zapiranje prometnega pasu/zmanjšanje prometnega profila pasu/Preusmeritev prometa na drugo smerno vozišča/Preusmeritev prometa na drugo cesto</t>
  </si>
  <si>
    <t>46.</t>
  </si>
  <si>
    <t>3303 do 3306-2 (900x1200)  Znaki za zapiranje prometnega pasu/zmanjšanje prometnega profila pasu/Preusmeritev prometa na drugo smerno vozišča/Preusmeritev prometa na drugo cesto</t>
  </si>
  <si>
    <t>47.</t>
  </si>
  <si>
    <t>3307 (600x600) Ročno urejanje prometa</t>
  </si>
  <si>
    <t>48.</t>
  </si>
  <si>
    <t>3308 (do 1 m2) Obvoz</t>
  </si>
  <si>
    <t>m2/dan</t>
  </si>
  <si>
    <t>49.</t>
  </si>
  <si>
    <t>3308 (do 1,5 m2) Obvoz</t>
  </si>
  <si>
    <t>50.</t>
  </si>
  <si>
    <t>3308 (nad 1,5 m2) Obvoz</t>
  </si>
  <si>
    <t>51.</t>
  </si>
  <si>
    <t>3308-1  (600x750) Obvoz</t>
  </si>
  <si>
    <t>52.</t>
  </si>
  <si>
    <t>3308-1  (800x1000) Obvoz</t>
  </si>
  <si>
    <t>53.</t>
  </si>
  <si>
    <t>3309 (450x300) Smer obvoza</t>
  </si>
  <si>
    <t>54.</t>
  </si>
  <si>
    <t>3309 (900x600) Smer obvoza</t>
  </si>
  <si>
    <t>55.</t>
  </si>
  <si>
    <t>3309 (1200x800) Smer obvoza</t>
  </si>
  <si>
    <t>56.</t>
  </si>
  <si>
    <t>3309-1 (450x300) Smer obvoza</t>
  </si>
  <si>
    <t>57.</t>
  </si>
  <si>
    <t>3309-1 (900x600) Smer obvoza</t>
  </si>
  <si>
    <t>58.</t>
  </si>
  <si>
    <t>3309-1 (1200x800) Smer obvoza</t>
  </si>
  <si>
    <t>59.</t>
  </si>
  <si>
    <t>3309-2 (450x300) Smer obvoza</t>
  </si>
  <si>
    <t>60.</t>
  </si>
  <si>
    <t>3309-2 (600x900) Smer obvoza</t>
  </si>
  <si>
    <t>61.</t>
  </si>
  <si>
    <t>3309-2 (1200x800) Smer obvoza</t>
  </si>
  <si>
    <t>62.</t>
  </si>
  <si>
    <t>x- (m2) tabla za obveščanje (USTAVI) do 1,5 m2</t>
  </si>
  <si>
    <t>63.</t>
  </si>
  <si>
    <t>64.</t>
  </si>
  <si>
    <t>x- (m2) prekrivna pločevina za tablo do 0,2 m2</t>
  </si>
  <si>
    <t>65.</t>
  </si>
  <si>
    <t>x- (m2) prekrivna pločevina za tablo do 0,5 m2</t>
  </si>
  <si>
    <t>66.</t>
  </si>
  <si>
    <t>x- (m2) prekrivna pločevina za tablo do 1,0 m2</t>
  </si>
  <si>
    <t>67.</t>
  </si>
  <si>
    <t>x- (m2) prekrivna pločevina za tablo do 1,5 m2</t>
  </si>
  <si>
    <t>68.</t>
  </si>
  <si>
    <t>x- (m2) prekrivna pločevina za tablo nad 1,5 m2</t>
  </si>
  <si>
    <t>69.</t>
  </si>
  <si>
    <t>1000x1000 tabla s podlago - Diamond folija</t>
  </si>
  <si>
    <t>70.</t>
  </si>
  <si>
    <t>1000x850  tabla s podlago - Diamond folija</t>
  </si>
  <si>
    <t>71.</t>
  </si>
  <si>
    <t>4100 do 4801 (835x250) Dopolnilna tabla</t>
  </si>
  <si>
    <t>72.</t>
  </si>
  <si>
    <t>4100 do 4801 (835x400) Dopolnilna tabla</t>
  </si>
  <si>
    <t>4100 do 4801 (835x600) Dopolnilna tabla</t>
  </si>
  <si>
    <t>74.</t>
  </si>
  <si>
    <t>4100 do 4801 (600x250) Dopolnilna tabla</t>
  </si>
  <si>
    <t>75.</t>
  </si>
  <si>
    <t>4100 do 4801 (600x400) Dopolnilna tabla</t>
  </si>
  <si>
    <t>76.</t>
  </si>
  <si>
    <t>4100 do 4801 (600x600) Dopolnilna tabla</t>
  </si>
  <si>
    <t>77.</t>
  </si>
  <si>
    <t>4100 do 4801 (900x300) Dopolnilna tabla - oranžne barve</t>
  </si>
  <si>
    <t>78.</t>
  </si>
  <si>
    <t>4101 do 4801 (900x500) Dopolnilna tabla - oranžne barve</t>
  </si>
  <si>
    <t>79.</t>
  </si>
  <si>
    <t>4102 do 4801 (900x750) Dopolnilna tabla - oranžne barve</t>
  </si>
  <si>
    <t>80.</t>
  </si>
  <si>
    <t>7101 in 7101-1 (1500x250) Čelna zapora</t>
  </si>
  <si>
    <t>81.</t>
  </si>
  <si>
    <t>7101 in 7101-1 (1500x500) Čelna zapora</t>
  </si>
  <si>
    <t>82.</t>
  </si>
  <si>
    <t>7102, 7102-1, 7102-2 in 7102-3 (300x1000) Bočna ovira</t>
  </si>
  <si>
    <t>83.</t>
  </si>
  <si>
    <t>7103 (1500x250) Bočna zapora</t>
  </si>
  <si>
    <t>84.</t>
  </si>
  <si>
    <t>7202 in 7202-2 (Φ 210) Utripajoča rumena luč (baterijski vložek)</t>
  </si>
  <si>
    <t>85.</t>
  </si>
  <si>
    <t>7202 in 7202-2 (Φ 210) Utripajoča rumena luč (akumulator)</t>
  </si>
  <si>
    <t>86.</t>
  </si>
  <si>
    <t>7202-1 (Φ 210) Utripajoča rumena luč - (komplet 4)</t>
  </si>
  <si>
    <t>kpl/dan</t>
  </si>
  <si>
    <t>87.</t>
  </si>
  <si>
    <t>7203, 7203-1, 7203-2  (2200x3600) Mobilna zaporna tabla</t>
  </si>
  <si>
    <t>88.</t>
  </si>
  <si>
    <t>7204, 7204-1, 7204-2 (1600x2000) Mobilna signalna tabla s spremenljivo vsebino</t>
  </si>
  <si>
    <t>89.</t>
  </si>
  <si>
    <t>7301 (H=340 mm) Prometni stožec</t>
  </si>
  <si>
    <t>90.</t>
  </si>
  <si>
    <t>7301 (H=540 mm) Prometni stožec</t>
  </si>
  <si>
    <t>91.</t>
  </si>
  <si>
    <t>8107 Puščica (600x600) rumena utripajoča puščica usmerjena poševno navzdol</t>
  </si>
  <si>
    <t>92.</t>
  </si>
  <si>
    <t>8107 Puščica (500x500) rumena utripajoča puščica usmerjena poševno navzdol</t>
  </si>
  <si>
    <t>93.</t>
  </si>
  <si>
    <t>prometno odvisni semafor</t>
  </si>
  <si>
    <t>94.</t>
  </si>
  <si>
    <t>semafor - navadni</t>
  </si>
  <si>
    <t>95.</t>
  </si>
  <si>
    <t>stalna rdeča luč</t>
  </si>
  <si>
    <t>96.</t>
  </si>
  <si>
    <t xml:space="preserve">drog okrogel fi 63 mm, pocinkan (1,5 m) </t>
  </si>
  <si>
    <t>97.</t>
  </si>
  <si>
    <t xml:space="preserve">drog okrogel fi 63 mm, pocinkan (2 m) </t>
  </si>
  <si>
    <t>98.</t>
  </si>
  <si>
    <t xml:space="preserve">drog okrogel fi 63 mm, pocinkan (2,5 m) </t>
  </si>
  <si>
    <t>99.</t>
  </si>
  <si>
    <t xml:space="preserve">drog okrogel fi 63 mm, pocinkan (3 m) </t>
  </si>
  <si>
    <t>100.</t>
  </si>
  <si>
    <t xml:space="preserve">drog okrogel fi 63 mm, pocinkan (3,5 m) </t>
  </si>
  <si>
    <t>101.</t>
  </si>
  <si>
    <t xml:space="preserve">drog okrogel fi 63 mm, pocinkan (4 m) </t>
  </si>
  <si>
    <t>102.</t>
  </si>
  <si>
    <t xml:space="preserve">drog 40x40 (1,5 m) </t>
  </si>
  <si>
    <t>103.</t>
  </si>
  <si>
    <t xml:space="preserve">drog 40x40 (2 m) </t>
  </si>
  <si>
    <t>104.</t>
  </si>
  <si>
    <t xml:space="preserve">drog 40x40 (2,5 m) </t>
  </si>
  <si>
    <t>105.</t>
  </si>
  <si>
    <t>podstavek PVC - 30kg (80x40x10)</t>
  </si>
  <si>
    <t>106.</t>
  </si>
  <si>
    <t>podstavek kovinski</t>
  </si>
  <si>
    <t>vreče za obtežitev</t>
  </si>
  <si>
    <t>11101 Montažni vodilni robnik z odsevniki</t>
  </si>
  <si>
    <t>m/dan</t>
  </si>
  <si>
    <t>11102 Markerji</t>
  </si>
  <si>
    <t>11103 Markerji na robnikih</t>
  </si>
  <si>
    <t>11105-2 mini guard (L=1,5m)</t>
  </si>
  <si>
    <t>11105 in 11105-1 Začasne varnostne ograje (H=0,8, L=1m)</t>
  </si>
  <si>
    <t>11107 raztegljiva ograja za zavarovanje manjših delovišč</t>
  </si>
  <si>
    <t>11109 svetlobna odbojna telesa za poudarjanje ločilnih črt</t>
  </si>
  <si>
    <t>UKV postaja za ročno usmerjanje - par</t>
  </si>
  <si>
    <t>7303 in 7303-1 (400x400) Naprave za urejanje prometa - par</t>
  </si>
  <si>
    <t>par/dan</t>
  </si>
  <si>
    <t xml:space="preserve">
11106 Opozorilna letev</t>
  </si>
  <si>
    <t>11104 Zaporna vrvica in trakovi (trak dolžine 500m, širine 80mm)</t>
  </si>
  <si>
    <t>m</t>
  </si>
  <si>
    <t>11108 Trak za prekritje prometnega znaka (50 mm)</t>
  </si>
  <si>
    <t>11201 prometno ogledalo - nerošeno (800x600)</t>
  </si>
  <si>
    <t>11201-1 prometno ogledalo - nerošeno (fi 600)</t>
  </si>
  <si>
    <t>kos</t>
  </si>
  <si>
    <t>kos/m2</t>
  </si>
  <si>
    <t xml:space="preserve">CENIK NAJEMA PROMETNE OPREME IN SIGNALIZACIJE </t>
  </si>
  <si>
    <t>ura</t>
  </si>
  <si>
    <t>Lokacija zapore</t>
  </si>
  <si>
    <t>Trajanje zapore dni</t>
  </si>
  <si>
    <t>Število pregledov zapore</t>
  </si>
  <si>
    <t>Število postavitev zapore</t>
  </si>
  <si>
    <t>Dolžina zapore</t>
  </si>
  <si>
    <t>Priprava znakov za zaporo</t>
  </si>
  <si>
    <t>Količina</t>
  </si>
  <si>
    <t>Število ur</t>
  </si>
  <si>
    <t>Cena na enoto</t>
  </si>
  <si>
    <t>Vrednost</t>
  </si>
  <si>
    <t>Skupaj priprava zapore</t>
  </si>
  <si>
    <t>Postavitev in odstranitev zapore z materialom</t>
  </si>
  <si>
    <t>m2</t>
  </si>
  <si>
    <t>Skupaj enkratna postavitev in odstranitev zapore</t>
  </si>
  <si>
    <t>Zapora</t>
  </si>
  <si>
    <t>Skupaj zapora na dan</t>
  </si>
  <si>
    <t>Pregledi zapore</t>
  </si>
  <si>
    <t>interventni pregledi  %</t>
  </si>
  <si>
    <t>%</t>
  </si>
  <si>
    <t>Ostala dela</t>
  </si>
  <si>
    <t>Skupaj ostala dela</t>
  </si>
  <si>
    <t>Skupaj zapora</t>
  </si>
  <si>
    <t>Dodatna dela po nalogu policije, inšpektorja ipd. se zaračunajo posebej.</t>
  </si>
  <si>
    <t>SKLOP II - OBRAČUN V ENKRATNEM ZNESKU NA POSAMEZNO GRADBIŠČE</t>
  </si>
  <si>
    <t>SKLOP I - OBRAČUN NA DAN</t>
  </si>
  <si>
    <t>Sklop II</t>
  </si>
  <si>
    <t>Sklop I</t>
  </si>
  <si>
    <t>Skupaj pregled-ov zapore in interventni pregledi</t>
  </si>
  <si>
    <t>Skupaj postavitev in odstranitev zapore</t>
  </si>
  <si>
    <t>3503 - (m2) tabla za obveščanje (O DELAVNI ZAPORI) do 1,5 m2</t>
  </si>
  <si>
    <t>Cestni preglednik</t>
  </si>
  <si>
    <t>Vzdrževalec cest</t>
  </si>
  <si>
    <t>Voznik</t>
  </si>
  <si>
    <t>Tovorno vozilo nosilnosti 10 - 15 t</t>
  </si>
  <si>
    <t>Poltovorno vozilo s kabino za 5 oseb</t>
  </si>
  <si>
    <t>Začasna talna oznaka (15 cm)</t>
  </si>
  <si>
    <t>Pregledniško vozilo - poltovorno z odprtim kesonom</t>
  </si>
  <si>
    <t>Stroj za polaganje začasne oznake</t>
  </si>
  <si>
    <t>Začasna talna oznaka  - m2</t>
  </si>
  <si>
    <t>Zaporna vrvica za omejevanje manjših delovišč</t>
  </si>
  <si>
    <t>Betonski temelj FI 30, L= 0.5 m (C 16/20) brez droga</t>
  </si>
  <si>
    <t>Folija</t>
  </si>
  <si>
    <t>Trak za prekritje prometnega znaka (50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</si>
</sst>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6" fillId="0" borderId="0"/>
    <xf numFmtId="0" fontId="7" fillId="0" borderId="0"/>
  </cellStyleXfs>
  <cellXfs count="82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1" xfId="1" applyBorder="1"/>
    <xf numFmtId="0" fontId="1" fillId="0" borderId="1" xfId="1" applyFont="1" applyBorder="1"/>
    <xf numFmtId="0" fontId="1" fillId="4" borderId="1" xfId="1" applyFill="1" applyBorder="1"/>
    <xf numFmtId="0" fontId="1" fillId="4" borderId="1" xfId="1" applyFont="1" applyFill="1" applyBorder="1"/>
    <xf numFmtId="0" fontId="1" fillId="4" borderId="0" xfId="1" applyFill="1"/>
    <xf numFmtId="0" fontId="1" fillId="0" borderId="1" xfId="1" applyFont="1" applyFill="1" applyBorder="1"/>
    <xf numFmtId="0" fontId="1" fillId="0" borderId="0" xfId="1" applyFill="1"/>
    <xf numFmtId="0" fontId="1" fillId="0" borderId="1" xfId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0" fontId="1" fillId="5" borderId="0" xfId="1" applyFill="1"/>
    <xf numFmtId="0" fontId="1" fillId="0" borderId="1" xfId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4" fontId="2" fillId="4" borderId="1" xfId="1" applyNumberFormat="1" applyFont="1" applyFill="1" applyBorder="1" applyAlignment="1">
      <alignment horizontal="center"/>
    </xf>
    <xf numFmtId="0" fontId="5" fillId="0" borderId="0" xfId="1" applyFont="1" applyAlignment="1">
      <alignment vertical="center"/>
    </xf>
    <xf numFmtId="0" fontId="6" fillId="0" borderId="0" xfId="3"/>
    <xf numFmtId="0" fontId="6" fillId="0" borderId="1" xfId="3" applyBorder="1"/>
    <xf numFmtId="0" fontId="6" fillId="0" borderId="0" xfId="3" applyBorder="1"/>
    <xf numFmtId="0" fontId="2" fillId="0" borderId="0" xfId="3" applyFont="1"/>
    <xf numFmtId="0" fontId="6" fillId="3" borderId="1" xfId="3" applyFill="1" applyBorder="1"/>
    <xf numFmtId="0" fontId="7" fillId="0" borderId="0" xfId="4" applyFont="1" applyFill="1" applyBorder="1" applyAlignment="1">
      <alignment wrapText="1"/>
    </xf>
    <xf numFmtId="0" fontId="6" fillId="3" borderId="1" xfId="3" applyFont="1" applyFill="1" applyBorder="1"/>
    <xf numFmtId="0" fontId="8" fillId="0" borderId="0" xfId="4" applyFont="1" applyFill="1" applyBorder="1" applyAlignment="1">
      <alignment wrapText="1"/>
    </xf>
    <xf numFmtId="0" fontId="2" fillId="0" borderId="0" xfId="3" applyFont="1" applyBorder="1"/>
    <xf numFmtId="4" fontId="2" fillId="3" borderId="1" xfId="3" applyNumberFormat="1" applyFont="1" applyFill="1" applyBorder="1"/>
    <xf numFmtId="0" fontId="2" fillId="3" borderId="3" xfId="3" applyFont="1" applyFill="1" applyBorder="1"/>
    <xf numFmtId="0" fontId="2" fillId="3" borderId="4" xfId="3" applyFont="1" applyFill="1" applyBorder="1"/>
    <xf numFmtId="0" fontId="2" fillId="3" borderId="5" xfId="3" applyFont="1" applyFill="1" applyBorder="1"/>
    <xf numFmtId="2" fontId="6" fillId="0" borderId="1" xfId="3" applyNumberFormat="1" applyFill="1" applyBorder="1"/>
    <xf numFmtId="0" fontId="6" fillId="0" borderId="1" xfId="4" applyFont="1" applyFill="1" applyBorder="1" applyAlignment="1">
      <alignment wrapText="1"/>
    </xf>
    <xf numFmtId="0" fontId="6" fillId="0" borderId="1" xfId="3" applyFill="1" applyBorder="1"/>
    <xf numFmtId="4" fontId="6" fillId="0" borderId="1" xfId="3" applyNumberFormat="1" applyFont="1" applyBorder="1"/>
    <xf numFmtId="2" fontId="2" fillId="3" borderId="1" xfId="3" applyNumberFormat="1" applyFont="1" applyFill="1" applyBorder="1"/>
    <xf numFmtId="0" fontId="1" fillId="0" borderId="1" xfId="3" applyFont="1" applyFill="1" applyBorder="1"/>
    <xf numFmtId="0" fontId="7" fillId="0" borderId="1" xfId="4" applyFont="1" applyFill="1" applyBorder="1" applyAlignment="1">
      <alignment wrapText="1"/>
    </xf>
    <xf numFmtId="4" fontId="6" fillId="0" borderId="1" xfId="3" applyNumberFormat="1" applyBorder="1"/>
    <xf numFmtId="0" fontId="9" fillId="3" borderId="1" xfId="3" applyFont="1" applyFill="1" applyBorder="1"/>
    <xf numFmtId="2" fontId="6" fillId="0" borderId="1" xfId="3" applyNumberFormat="1" applyBorder="1"/>
    <xf numFmtId="0" fontId="1" fillId="0" borderId="5" xfId="1" applyFill="1" applyBorder="1"/>
    <xf numFmtId="0" fontId="1" fillId="0" borderId="0" xfId="1" applyBorder="1" applyAlignment="1">
      <alignment horizontal="center"/>
    </xf>
    <xf numFmtId="0" fontId="1" fillId="0" borderId="0" xfId="1" applyBorder="1"/>
    <xf numFmtId="4" fontId="1" fillId="0" borderId="0" xfId="1" applyNumberFormat="1" applyBorder="1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0" fontId="7" fillId="9" borderId="1" xfId="4" applyFont="1" applyFill="1" applyBorder="1" applyAlignment="1">
      <alignment wrapText="1"/>
    </xf>
    <xf numFmtId="0" fontId="6" fillId="9" borderId="1" xfId="3" applyFill="1" applyBorder="1"/>
    <xf numFmtId="0" fontId="6" fillId="9" borderId="1" xfId="3" applyFont="1" applyFill="1" applyBorder="1"/>
    <xf numFmtId="4" fontId="6" fillId="9" borderId="1" xfId="3" applyNumberFormat="1" applyFill="1" applyBorder="1"/>
    <xf numFmtId="0" fontId="7" fillId="10" borderId="1" xfId="4" applyFont="1" applyFill="1" applyBorder="1" applyAlignment="1">
      <alignment wrapText="1"/>
    </xf>
    <xf numFmtId="0" fontId="9" fillId="9" borderId="1" xfId="3" applyFont="1" applyFill="1" applyBorder="1"/>
    <xf numFmtId="0" fontId="1" fillId="0" borderId="5" xfId="1" applyBorder="1"/>
    <xf numFmtId="0" fontId="2" fillId="0" borderId="1" xfId="1" applyFont="1" applyBorder="1" applyAlignment="1">
      <alignment horizontal="center"/>
    </xf>
    <xf numFmtId="0" fontId="1" fillId="0" borderId="1" xfId="1" applyFont="1" applyBorder="1" applyAlignment="1">
      <alignment wrapText="1"/>
    </xf>
    <xf numFmtId="0" fontId="11" fillId="0" borderId="0" xfId="0" applyFont="1"/>
    <xf numFmtId="4" fontId="1" fillId="0" borderId="0" xfId="1" applyNumberFormat="1"/>
    <xf numFmtId="164" fontId="1" fillId="0" borderId="0" xfId="1" applyNumberFormat="1" applyBorder="1"/>
    <xf numFmtId="0" fontId="1" fillId="0" borderId="1" xfId="4" applyFont="1" applyFill="1" applyBorder="1" applyAlignment="1">
      <alignment wrapText="1"/>
    </xf>
    <xf numFmtId="0" fontId="6" fillId="6" borderId="1" xfId="3" applyFill="1" applyBorder="1" applyProtection="1">
      <protection locked="0"/>
    </xf>
    <xf numFmtId="0" fontId="6" fillId="6" borderId="1" xfId="3" applyFont="1" applyFill="1" applyBorder="1" applyProtection="1">
      <protection locked="0"/>
    </xf>
    <xf numFmtId="0" fontId="7" fillId="7" borderId="1" xfId="4" applyFont="1" applyFill="1" applyBorder="1" applyAlignment="1" applyProtection="1">
      <alignment wrapText="1"/>
      <protection locked="0"/>
    </xf>
    <xf numFmtId="0" fontId="1" fillId="6" borderId="1" xfId="3" applyFont="1" applyFill="1" applyBorder="1" applyProtection="1">
      <protection locked="0"/>
    </xf>
    <xf numFmtId="0" fontId="2" fillId="3" borderId="7" xfId="3" applyFont="1" applyFill="1" applyBorder="1" applyAlignment="1">
      <alignment horizontal="left"/>
    </xf>
    <xf numFmtId="0" fontId="2" fillId="3" borderId="2" xfId="3" applyFont="1" applyFill="1" applyBorder="1" applyAlignment="1">
      <alignment horizontal="left"/>
    </xf>
    <xf numFmtId="0" fontId="2" fillId="3" borderId="6" xfId="3" applyFont="1" applyFill="1" applyBorder="1" applyAlignment="1">
      <alignment horizontal="left"/>
    </xf>
    <xf numFmtId="0" fontId="8" fillId="8" borderId="1" xfId="4" applyFont="1" applyFill="1" applyBorder="1" applyAlignment="1">
      <alignment horizontal="left" wrapText="1"/>
    </xf>
    <xf numFmtId="0" fontId="2" fillId="6" borderId="8" xfId="3" applyFont="1" applyFill="1" applyBorder="1" applyAlignment="1" applyProtection="1">
      <alignment horizontal="left" wrapText="1"/>
      <protection locked="0"/>
    </xf>
    <xf numFmtId="0" fontId="2" fillId="6" borderId="9" xfId="3" applyFont="1" applyFill="1" applyBorder="1" applyAlignment="1" applyProtection="1">
      <alignment horizontal="left" wrapText="1"/>
      <protection locked="0"/>
    </xf>
    <xf numFmtId="0" fontId="10" fillId="6" borderId="0" xfId="3" applyFont="1" applyFill="1" applyBorder="1" applyAlignment="1" applyProtection="1">
      <alignment horizontal="left"/>
      <protection locked="0"/>
    </xf>
    <xf numFmtId="0" fontId="10" fillId="6" borderId="10" xfId="3" applyFont="1" applyFill="1" applyBorder="1" applyAlignment="1" applyProtection="1">
      <alignment horizontal="left"/>
      <protection locked="0"/>
    </xf>
    <xf numFmtId="0" fontId="2" fillId="6" borderId="11" xfId="3" applyFont="1" applyFill="1" applyBorder="1" applyAlignment="1" applyProtection="1">
      <alignment horizontal="left"/>
      <protection locked="0"/>
    </xf>
    <xf numFmtId="0" fontId="2" fillId="6" borderId="12" xfId="3" applyFont="1" applyFill="1" applyBorder="1" applyAlignment="1" applyProtection="1">
      <alignment horizontal="left"/>
      <protection locked="0"/>
    </xf>
  </cellXfs>
  <cellStyles count="5">
    <cellStyle name="Navadno" xfId="0" builtinId="0"/>
    <cellStyle name="Navadno 2" xfId="1" xr:uid="{00000000-0005-0000-0000-000000000000}"/>
    <cellStyle name="Normal 2" xfId="3" xr:uid="{00000000-0005-0000-0000-000002000000}"/>
    <cellStyle name="Normal_Baza 2" xfId="2" xr:uid="{00000000-0005-0000-0000-000003000000}"/>
    <cellStyle name="Normal_izgled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emf"/><Relationship Id="rId68" Type="http://schemas.openxmlformats.org/officeDocument/2006/relationships/image" Target="../media/image68.png"/><Relationship Id="rId84" Type="http://schemas.openxmlformats.org/officeDocument/2006/relationships/image" Target="../media/image79.png"/><Relationship Id="rId89" Type="http://schemas.openxmlformats.org/officeDocument/2006/relationships/image" Target="../media/image83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emf"/><Relationship Id="rId74" Type="http://schemas.openxmlformats.org/officeDocument/2006/relationships/image" Target="cid:B4CB6EC4A04B4A8B8331C3CE79092590@DragoPuklavec" TargetMode="External"/><Relationship Id="rId79" Type="http://schemas.openxmlformats.org/officeDocument/2006/relationships/image" Target="../media/image76.png"/><Relationship Id="rId5" Type="http://schemas.openxmlformats.org/officeDocument/2006/relationships/image" Target="../media/image5.png"/><Relationship Id="rId90" Type="http://schemas.openxmlformats.org/officeDocument/2006/relationships/image" Target="../media/image84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emf"/><Relationship Id="rId64" Type="http://schemas.openxmlformats.org/officeDocument/2006/relationships/image" Target="../media/image64.emf"/><Relationship Id="rId69" Type="http://schemas.openxmlformats.org/officeDocument/2006/relationships/image" Target="../media/image69.emf"/><Relationship Id="rId77" Type="http://schemas.openxmlformats.org/officeDocument/2006/relationships/image" Target="../media/image75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cid:82606CA9512342638F4141811D944DD3@DragoPuklavec" TargetMode="External"/><Relationship Id="rId85" Type="http://schemas.openxmlformats.org/officeDocument/2006/relationships/image" Target="cid:07E3D9BF14D24ABEA131D044252B2374@DragoPuklavec" TargetMode="External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emf"/><Relationship Id="rId70" Type="http://schemas.openxmlformats.org/officeDocument/2006/relationships/image" Target="../media/image70.emf"/><Relationship Id="rId75" Type="http://schemas.openxmlformats.org/officeDocument/2006/relationships/image" Target="../media/image74.png"/><Relationship Id="rId83" Type="http://schemas.openxmlformats.org/officeDocument/2006/relationships/image" Target="cid:541686DF060745499F06493241EF52CE@DragoPuklavec" TargetMode="External"/><Relationship Id="rId88" Type="http://schemas.openxmlformats.org/officeDocument/2006/relationships/image" Target="../media/image82.emf"/><Relationship Id="rId91" Type="http://schemas.openxmlformats.org/officeDocument/2006/relationships/image" Target="../media/image85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emf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cid:E2A2A1973FB44315852FC8547681F01D@DragoPuklavec" TargetMode="External"/><Relationship Id="rId81" Type="http://schemas.openxmlformats.org/officeDocument/2006/relationships/image" Target="../media/image77.png"/><Relationship Id="rId86" Type="http://schemas.openxmlformats.org/officeDocument/2006/relationships/image" Target="../media/image80.png"/><Relationship Id="rId4" Type="http://schemas.openxmlformats.org/officeDocument/2006/relationships/image" Target="../media/image4.emf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emf"/><Relationship Id="rId76" Type="http://schemas.openxmlformats.org/officeDocument/2006/relationships/image" Target="cid:6FEA3D29BCE848E8A8E228683FEF7575@DragoPuklavec" TargetMode="External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emf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1.png"/><Relationship Id="rId61" Type="http://schemas.openxmlformats.org/officeDocument/2006/relationships/image" Target="../media/image61.emf"/><Relationship Id="rId82" Type="http://schemas.openxmlformats.org/officeDocument/2006/relationships/image" Target="../media/image78.png"/><Relationship Id="rId1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146050</xdr:colOff>
      <xdr:row>93</xdr:row>
      <xdr:rowOff>0</xdr:rowOff>
    </xdr:from>
    <xdr:to>
      <xdr:col>3</xdr:col>
      <xdr:colOff>463550</xdr:colOff>
      <xdr:row>93</xdr:row>
      <xdr:rowOff>0</xdr:rowOff>
    </xdr:to>
    <xdr:pic>
      <xdr:nvPicPr>
        <xdr:cNvPr id="3" name="Picture 9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999" r="8888"/>
        <a:stretch>
          <a:fillRect/>
        </a:stretch>
      </xdr:blipFill>
      <xdr:spPr bwMode="auto">
        <a:xfrm>
          <a:off x="5308600" y="31718250"/>
          <a:ext cx="317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615950</xdr:colOff>
      <xdr:row>71</xdr:row>
      <xdr:rowOff>76200</xdr:rowOff>
    </xdr:from>
    <xdr:to>
      <xdr:col>3</xdr:col>
      <xdr:colOff>1028700</xdr:colOff>
      <xdr:row>72</xdr:row>
      <xdr:rowOff>12700</xdr:rowOff>
    </xdr:to>
    <xdr:pic>
      <xdr:nvPicPr>
        <xdr:cNvPr id="4" name="Picture 1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8500" y="26079450"/>
          <a:ext cx="41275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292100</xdr:colOff>
      <xdr:row>80</xdr:row>
      <xdr:rowOff>76200</xdr:rowOff>
    </xdr:from>
    <xdr:to>
      <xdr:col>3</xdr:col>
      <xdr:colOff>488950</xdr:colOff>
      <xdr:row>80</xdr:row>
      <xdr:rowOff>565150</xdr:rowOff>
    </xdr:to>
    <xdr:pic>
      <xdr:nvPicPr>
        <xdr:cNvPr id="5" name="Picture 124" descr="VI-10b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4650" y="28936950"/>
          <a:ext cx="19685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158750</xdr:colOff>
      <xdr:row>82</xdr:row>
      <xdr:rowOff>44450</xdr:rowOff>
    </xdr:from>
    <xdr:to>
      <xdr:col>3</xdr:col>
      <xdr:colOff>596900</xdr:colOff>
      <xdr:row>82</xdr:row>
      <xdr:rowOff>342900</xdr:rowOff>
    </xdr:to>
    <xdr:pic>
      <xdr:nvPicPr>
        <xdr:cNvPr id="6" name="Picture 13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325" b="15384"/>
        <a:stretch>
          <a:fillRect/>
        </a:stretch>
      </xdr:blipFill>
      <xdr:spPr bwMode="auto">
        <a:xfrm>
          <a:off x="5321300" y="29540200"/>
          <a:ext cx="438150" cy="27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662940</xdr:colOff>
      <xdr:row>4</xdr:row>
      <xdr:rowOff>19050</xdr:rowOff>
    </xdr:from>
    <xdr:to>
      <xdr:col>3</xdr:col>
      <xdr:colOff>1084468</xdr:colOff>
      <xdr:row>5</xdr:row>
      <xdr:rowOff>22464</xdr:rowOff>
    </xdr:to>
    <xdr:pic>
      <xdr:nvPicPr>
        <xdr:cNvPr id="7" name="Picture 14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25490" y="1689100"/>
          <a:ext cx="421528" cy="32091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245745</xdr:colOff>
      <xdr:row>5</xdr:row>
      <xdr:rowOff>11430</xdr:rowOff>
    </xdr:from>
    <xdr:to>
      <xdr:col>3</xdr:col>
      <xdr:colOff>592778</xdr:colOff>
      <xdr:row>5</xdr:row>
      <xdr:rowOff>287655</xdr:rowOff>
    </xdr:to>
    <xdr:pic>
      <xdr:nvPicPr>
        <xdr:cNvPr id="8" name="Picture 14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408295" y="1998980"/>
          <a:ext cx="347033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149225</xdr:colOff>
      <xdr:row>7</xdr:row>
      <xdr:rowOff>9525</xdr:rowOff>
    </xdr:from>
    <xdr:to>
      <xdr:col>3</xdr:col>
      <xdr:colOff>551694</xdr:colOff>
      <xdr:row>8</xdr:row>
      <xdr:rowOff>9525</xdr:rowOff>
    </xdr:to>
    <xdr:pic>
      <xdr:nvPicPr>
        <xdr:cNvPr id="9" name="Picture 14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311775" y="2632075"/>
          <a:ext cx="402469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182245</xdr:colOff>
      <xdr:row>3</xdr:row>
      <xdr:rowOff>19050</xdr:rowOff>
    </xdr:from>
    <xdr:to>
      <xdr:col>3</xdr:col>
      <xdr:colOff>570311</xdr:colOff>
      <xdr:row>4</xdr:row>
      <xdr:rowOff>19050</xdr:rowOff>
    </xdr:to>
    <xdr:pic>
      <xdr:nvPicPr>
        <xdr:cNvPr id="10" name="Picture 14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344795" y="1371600"/>
          <a:ext cx="388066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145499</xdr:colOff>
      <xdr:row>26</xdr:row>
      <xdr:rowOff>28575</xdr:rowOff>
    </xdr:from>
    <xdr:to>
      <xdr:col>3</xdr:col>
      <xdr:colOff>495007</xdr:colOff>
      <xdr:row>27</xdr:row>
      <xdr:rowOff>22276</xdr:rowOff>
    </xdr:to>
    <xdr:pic>
      <xdr:nvPicPr>
        <xdr:cNvPr id="11" name="Picture 14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5308049" y="8683625"/>
          <a:ext cx="349508" cy="3112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638782</xdr:colOff>
      <xdr:row>25</xdr:row>
      <xdr:rowOff>38100</xdr:rowOff>
    </xdr:from>
    <xdr:to>
      <xdr:col>3</xdr:col>
      <xdr:colOff>982976</xdr:colOff>
      <xdr:row>26</xdr:row>
      <xdr:rowOff>47880</xdr:rowOff>
    </xdr:to>
    <xdr:pic>
      <xdr:nvPicPr>
        <xdr:cNvPr id="12" name="Picture 14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801332" y="8375650"/>
          <a:ext cx="344194" cy="327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179873</xdr:colOff>
      <xdr:row>21</xdr:row>
      <xdr:rowOff>301625</xdr:rowOff>
    </xdr:from>
    <xdr:to>
      <xdr:col>3</xdr:col>
      <xdr:colOff>531545</xdr:colOff>
      <xdr:row>22</xdr:row>
      <xdr:rowOff>295326</xdr:rowOff>
    </xdr:to>
    <xdr:pic>
      <xdr:nvPicPr>
        <xdr:cNvPr id="13" name="Picture 15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342423" y="7369175"/>
          <a:ext cx="351672" cy="3112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190112</xdr:colOff>
      <xdr:row>28</xdr:row>
      <xdr:rowOff>0</xdr:rowOff>
    </xdr:from>
    <xdr:to>
      <xdr:col>3</xdr:col>
      <xdr:colOff>528680</xdr:colOff>
      <xdr:row>29</xdr:row>
      <xdr:rowOff>0</xdr:rowOff>
    </xdr:to>
    <xdr:pic>
      <xdr:nvPicPr>
        <xdr:cNvPr id="14" name="Picture 15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5352662" y="9290050"/>
          <a:ext cx="338568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337820</xdr:colOff>
      <xdr:row>78</xdr:row>
      <xdr:rowOff>69043</xdr:rowOff>
    </xdr:from>
    <xdr:to>
      <xdr:col>3</xdr:col>
      <xdr:colOff>611628</xdr:colOff>
      <xdr:row>79</xdr:row>
      <xdr:rowOff>236927</xdr:rowOff>
    </xdr:to>
    <xdr:pic>
      <xdr:nvPicPr>
        <xdr:cNvPr id="15" name="Picture 15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5500370" y="28294793"/>
          <a:ext cx="273808" cy="4853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101600</xdr:colOff>
      <xdr:row>73</xdr:row>
      <xdr:rowOff>3175</xdr:rowOff>
    </xdr:from>
    <xdr:to>
      <xdr:col>3</xdr:col>
      <xdr:colOff>980207</xdr:colOff>
      <xdr:row>73</xdr:row>
      <xdr:rowOff>155575</xdr:rowOff>
    </xdr:to>
    <xdr:pic>
      <xdr:nvPicPr>
        <xdr:cNvPr id="16" name="Picture 17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5264150" y="26641425"/>
          <a:ext cx="878607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38100</xdr:colOff>
      <xdr:row>71</xdr:row>
      <xdr:rowOff>222250</xdr:rowOff>
    </xdr:from>
    <xdr:to>
      <xdr:col>3</xdr:col>
      <xdr:colOff>406400</xdr:colOff>
      <xdr:row>73</xdr:row>
      <xdr:rowOff>0</xdr:rowOff>
    </xdr:to>
    <xdr:pic>
      <xdr:nvPicPr>
        <xdr:cNvPr id="17" name="Picture 17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6225500"/>
          <a:ext cx="36830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292100</xdr:colOff>
      <xdr:row>81</xdr:row>
      <xdr:rowOff>76200</xdr:rowOff>
    </xdr:from>
    <xdr:to>
      <xdr:col>3</xdr:col>
      <xdr:colOff>488950</xdr:colOff>
      <xdr:row>81</xdr:row>
      <xdr:rowOff>565150</xdr:rowOff>
    </xdr:to>
    <xdr:pic>
      <xdr:nvPicPr>
        <xdr:cNvPr id="18" name="Picture 178" descr="VI-10b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4650" y="29254450"/>
          <a:ext cx="19685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241300</xdr:colOff>
      <xdr:row>34</xdr:row>
      <xdr:rowOff>12700</xdr:rowOff>
    </xdr:from>
    <xdr:to>
      <xdr:col>3</xdr:col>
      <xdr:colOff>546100</xdr:colOff>
      <xdr:row>35</xdr:row>
      <xdr:rowOff>8591</xdr:rowOff>
    </xdr:to>
    <xdr:pic>
      <xdr:nvPicPr>
        <xdr:cNvPr id="19" name="Slika 5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850" y="112077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660400</xdr:colOff>
      <xdr:row>34</xdr:row>
      <xdr:rowOff>298450</xdr:rowOff>
    </xdr:from>
    <xdr:to>
      <xdr:col>3</xdr:col>
      <xdr:colOff>996950</xdr:colOff>
      <xdr:row>35</xdr:row>
      <xdr:rowOff>294341</xdr:rowOff>
    </xdr:to>
    <xdr:pic>
      <xdr:nvPicPr>
        <xdr:cNvPr id="20" name="Slika 5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950" y="11493500"/>
          <a:ext cx="33655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50</xdr:row>
      <xdr:rowOff>152400</xdr:rowOff>
    </xdr:from>
    <xdr:to>
      <xdr:col>3</xdr:col>
      <xdr:colOff>895350</xdr:colOff>
      <xdr:row>51</xdr:row>
      <xdr:rowOff>203200</xdr:rowOff>
    </xdr:to>
    <xdr:pic>
      <xdr:nvPicPr>
        <xdr:cNvPr id="21" name="Slika 5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18345150"/>
          <a:ext cx="71755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</xdr:colOff>
      <xdr:row>53</xdr:row>
      <xdr:rowOff>107950</xdr:rowOff>
    </xdr:from>
    <xdr:to>
      <xdr:col>3</xdr:col>
      <xdr:colOff>882650</xdr:colOff>
      <xdr:row>54</xdr:row>
      <xdr:rowOff>152399</xdr:rowOff>
    </xdr:to>
    <xdr:pic>
      <xdr:nvPicPr>
        <xdr:cNvPr id="22" name="Slika 5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9253200"/>
          <a:ext cx="6731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349250</xdr:colOff>
      <xdr:row>55</xdr:row>
      <xdr:rowOff>228600</xdr:rowOff>
    </xdr:from>
    <xdr:to>
      <xdr:col>3</xdr:col>
      <xdr:colOff>749300</xdr:colOff>
      <xdr:row>57</xdr:row>
      <xdr:rowOff>139701</xdr:rowOff>
    </xdr:to>
    <xdr:pic>
      <xdr:nvPicPr>
        <xdr:cNvPr id="23" name="Slika 5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800" y="20008850"/>
          <a:ext cx="40005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196850</xdr:colOff>
      <xdr:row>36</xdr:row>
      <xdr:rowOff>0</xdr:rowOff>
    </xdr:from>
    <xdr:to>
      <xdr:col>3</xdr:col>
      <xdr:colOff>514350</xdr:colOff>
      <xdr:row>37</xdr:row>
      <xdr:rowOff>12701</xdr:rowOff>
    </xdr:to>
    <xdr:pic>
      <xdr:nvPicPr>
        <xdr:cNvPr id="26" name="Slika 6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11830050"/>
          <a:ext cx="3175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368300</xdr:colOff>
      <xdr:row>98</xdr:row>
      <xdr:rowOff>25400</xdr:rowOff>
    </xdr:from>
    <xdr:to>
      <xdr:col>3</xdr:col>
      <xdr:colOff>977900</xdr:colOff>
      <xdr:row>99</xdr:row>
      <xdr:rowOff>76200</xdr:rowOff>
    </xdr:to>
    <xdr:pic>
      <xdr:nvPicPr>
        <xdr:cNvPr id="28" name="Picture 5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0850" y="33077150"/>
          <a:ext cx="60960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107950</xdr:colOff>
      <xdr:row>99</xdr:row>
      <xdr:rowOff>0</xdr:rowOff>
    </xdr:from>
    <xdr:to>
      <xdr:col>3</xdr:col>
      <xdr:colOff>508000</xdr:colOff>
      <xdr:row>100</xdr:row>
      <xdr:rowOff>69850</xdr:rowOff>
    </xdr:to>
    <xdr:pic>
      <xdr:nvPicPr>
        <xdr:cNvPr id="29" name="Picture 6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33369250"/>
          <a:ext cx="4000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558800</xdr:colOff>
      <xdr:row>100</xdr:row>
      <xdr:rowOff>25400</xdr:rowOff>
    </xdr:from>
    <xdr:to>
      <xdr:col>3</xdr:col>
      <xdr:colOff>1123950</xdr:colOff>
      <xdr:row>101</xdr:row>
      <xdr:rowOff>76199</xdr:rowOff>
    </xdr:to>
    <xdr:pic>
      <xdr:nvPicPr>
        <xdr:cNvPr id="30" name="Picture 6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1350" y="33712150"/>
          <a:ext cx="61595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406400</xdr:colOff>
      <xdr:row>97</xdr:row>
      <xdr:rowOff>25400</xdr:rowOff>
    </xdr:from>
    <xdr:to>
      <xdr:col>3</xdr:col>
      <xdr:colOff>908050</xdr:colOff>
      <xdr:row>98</xdr:row>
      <xdr:rowOff>69851</xdr:rowOff>
    </xdr:to>
    <xdr:pic>
      <xdr:nvPicPr>
        <xdr:cNvPr id="31" name="Picture 6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8950" y="32759650"/>
          <a:ext cx="501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107950</xdr:colOff>
      <xdr:row>101</xdr:row>
      <xdr:rowOff>184150</xdr:rowOff>
    </xdr:from>
    <xdr:to>
      <xdr:col>3</xdr:col>
      <xdr:colOff>996950</xdr:colOff>
      <xdr:row>102</xdr:row>
      <xdr:rowOff>44451</xdr:rowOff>
    </xdr:to>
    <xdr:pic>
      <xdr:nvPicPr>
        <xdr:cNvPr id="32" name="Picture 6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34188400"/>
          <a:ext cx="8890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101600</xdr:colOff>
      <xdr:row>102</xdr:row>
      <xdr:rowOff>266700</xdr:rowOff>
    </xdr:from>
    <xdr:to>
      <xdr:col>3</xdr:col>
      <xdr:colOff>965200</xdr:colOff>
      <xdr:row>103</xdr:row>
      <xdr:rowOff>184150</xdr:rowOff>
    </xdr:to>
    <xdr:pic>
      <xdr:nvPicPr>
        <xdr:cNvPr id="33" name="Picture 6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4588450"/>
          <a:ext cx="86360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660400</xdr:colOff>
      <xdr:row>68</xdr:row>
      <xdr:rowOff>114300</xdr:rowOff>
    </xdr:from>
    <xdr:to>
      <xdr:col>3</xdr:col>
      <xdr:colOff>787400</xdr:colOff>
      <xdr:row>69</xdr:row>
      <xdr:rowOff>190501</xdr:rowOff>
    </xdr:to>
    <xdr:pic>
      <xdr:nvPicPr>
        <xdr:cNvPr id="34" name="Picture 68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950" y="25165050"/>
          <a:ext cx="1270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876300</xdr:colOff>
      <xdr:row>68</xdr:row>
      <xdr:rowOff>114300</xdr:rowOff>
    </xdr:from>
    <xdr:to>
      <xdr:col>3</xdr:col>
      <xdr:colOff>1003300</xdr:colOff>
      <xdr:row>69</xdr:row>
      <xdr:rowOff>190501</xdr:rowOff>
    </xdr:to>
    <xdr:pic>
      <xdr:nvPicPr>
        <xdr:cNvPr id="35" name="Picture 6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850" y="25165050"/>
          <a:ext cx="1270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104</xdr:row>
      <xdr:rowOff>38100</xdr:rowOff>
    </xdr:from>
    <xdr:to>
      <xdr:col>3</xdr:col>
      <xdr:colOff>457200</xdr:colOff>
      <xdr:row>104</xdr:row>
      <xdr:rowOff>304800</xdr:rowOff>
    </xdr:to>
    <xdr:pic>
      <xdr:nvPicPr>
        <xdr:cNvPr id="36" name="Picture 7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43"/>
        <a:stretch>
          <a:fillRect/>
        </a:stretch>
      </xdr:blipFill>
      <xdr:spPr bwMode="auto">
        <a:xfrm>
          <a:off x="5238750" y="34994850"/>
          <a:ext cx="3810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660400</xdr:colOff>
      <xdr:row>8</xdr:row>
      <xdr:rowOff>12700</xdr:rowOff>
    </xdr:from>
    <xdr:to>
      <xdr:col>3</xdr:col>
      <xdr:colOff>1041400</xdr:colOff>
      <xdr:row>8</xdr:row>
      <xdr:rowOff>311150</xdr:rowOff>
    </xdr:to>
    <xdr:pic>
      <xdr:nvPicPr>
        <xdr:cNvPr id="37" name="Picture 58" descr="C:\Users\JernejM\AppData\Local\Microsoft\Windows\INetCache\Content.Word\1109-2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950" y="2952750"/>
          <a:ext cx="381000" cy="29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49</xdr:row>
      <xdr:rowOff>0</xdr:rowOff>
    </xdr:from>
    <xdr:to>
      <xdr:col>3</xdr:col>
      <xdr:colOff>463550</xdr:colOff>
      <xdr:row>49</xdr:row>
      <xdr:rowOff>279400</xdr:rowOff>
    </xdr:to>
    <xdr:pic>
      <xdr:nvPicPr>
        <xdr:cNvPr id="38" name="Picture 4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6287750"/>
          <a:ext cx="2921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127000</xdr:colOff>
      <xdr:row>67</xdr:row>
      <xdr:rowOff>107950</xdr:rowOff>
    </xdr:from>
    <xdr:to>
      <xdr:col>3</xdr:col>
      <xdr:colOff>895350</xdr:colOff>
      <xdr:row>67</xdr:row>
      <xdr:rowOff>273050</xdr:rowOff>
    </xdr:to>
    <xdr:pic>
      <xdr:nvPicPr>
        <xdr:cNvPr id="39" name="Slika 7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550" y="24841200"/>
          <a:ext cx="76835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101600</xdr:colOff>
      <xdr:row>68</xdr:row>
      <xdr:rowOff>114300</xdr:rowOff>
    </xdr:from>
    <xdr:to>
      <xdr:col>3</xdr:col>
      <xdr:colOff>209550</xdr:colOff>
      <xdr:row>69</xdr:row>
      <xdr:rowOff>190501</xdr:rowOff>
    </xdr:to>
    <xdr:pic>
      <xdr:nvPicPr>
        <xdr:cNvPr id="40" name="Picture 5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25165050"/>
          <a:ext cx="1079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336550</xdr:colOff>
      <xdr:row>68</xdr:row>
      <xdr:rowOff>127000</xdr:rowOff>
    </xdr:from>
    <xdr:to>
      <xdr:col>3</xdr:col>
      <xdr:colOff>450850</xdr:colOff>
      <xdr:row>69</xdr:row>
      <xdr:rowOff>203201</xdr:rowOff>
    </xdr:to>
    <xdr:pic>
      <xdr:nvPicPr>
        <xdr:cNvPr id="41" name="Picture 5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100" y="25177750"/>
          <a:ext cx="1143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139700</xdr:colOff>
      <xdr:row>70</xdr:row>
      <xdr:rowOff>69850</xdr:rowOff>
    </xdr:from>
    <xdr:to>
      <xdr:col>3</xdr:col>
      <xdr:colOff>698500</xdr:colOff>
      <xdr:row>70</xdr:row>
      <xdr:rowOff>196850</xdr:rowOff>
    </xdr:to>
    <xdr:pic>
      <xdr:nvPicPr>
        <xdr:cNvPr id="42" name="Picture 5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2250" y="25755600"/>
          <a:ext cx="55880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139700</xdr:colOff>
      <xdr:row>74</xdr:row>
      <xdr:rowOff>38100</xdr:rowOff>
    </xdr:from>
    <xdr:to>
      <xdr:col>3</xdr:col>
      <xdr:colOff>368300</xdr:colOff>
      <xdr:row>75</xdr:row>
      <xdr:rowOff>114300</xdr:rowOff>
    </xdr:to>
    <xdr:pic>
      <xdr:nvPicPr>
        <xdr:cNvPr id="43" name="Picture 5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2250" y="26993850"/>
          <a:ext cx="22860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406400</xdr:colOff>
      <xdr:row>74</xdr:row>
      <xdr:rowOff>44450</xdr:rowOff>
    </xdr:from>
    <xdr:to>
      <xdr:col>3</xdr:col>
      <xdr:colOff>685800</xdr:colOff>
      <xdr:row>75</xdr:row>
      <xdr:rowOff>127000</xdr:rowOff>
    </xdr:to>
    <xdr:pic>
      <xdr:nvPicPr>
        <xdr:cNvPr id="44" name="Picture 5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8950" y="27000200"/>
          <a:ext cx="2794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749300</xdr:colOff>
      <xdr:row>74</xdr:row>
      <xdr:rowOff>44450</xdr:rowOff>
    </xdr:from>
    <xdr:to>
      <xdr:col>3</xdr:col>
      <xdr:colOff>996950</xdr:colOff>
      <xdr:row>75</xdr:row>
      <xdr:rowOff>114300</xdr:rowOff>
    </xdr:to>
    <xdr:pic>
      <xdr:nvPicPr>
        <xdr:cNvPr id="45" name="Picture 5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1850" y="27000200"/>
          <a:ext cx="2476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139700</xdr:colOff>
      <xdr:row>75</xdr:row>
      <xdr:rowOff>44450</xdr:rowOff>
    </xdr:from>
    <xdr:to>
      <xdr:col>3</xdr:col>
      <xdr:colOff>387350</xdr:colOff>
      <xdr:row>76</xdr:row>
      <xdr:rowOff>114300</xdr:rowOff>
    </xdr:to>
    <xdr:pic>
      <xdr:nvPicPr>
        <xdr:cNvPr id="46" name="Picture 5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2250" y="27317700"/>
          <a:ext cx="24765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75</xdr:row>
      <xdr:rowOff>69850</xdr:rowOff>
    </xdr:from>
    <xdr:to>
      <xdr:col>3</xdr:col>
      <xdr:colOff>698500</xdr:colOff>
      <xdr:row>76</xdr:row>
      <xdr:rowOff>114300</xdr:rowOff>
    </xdr:to>
    <xdr:pic>
      <xdr:nvPicPr>
        <xdr:cNvPr id="47" name="Picture 5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27343100"/>
          <a:ext cx="241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768350</xdr:colOff>
      <xdr:row>75</xdr:row>
      <xdr:rowOff>44450</xdr:rowOff>
    </xdr:from>
    <xdr:to>
      <xdr:col>3</xdr:col>
      <xdr:colOff>1123950</xdr:colOff>
      <xdr:row>76</xdr:row>
      <xdr:rowOff>114300</xdr:rowOff>
    </xdr:to>
    <xdr:pic>
      <xdr:nvPicPr>
        <xdr:cNvPr id="48" name="Picture 5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0900" y="27317700"/>
          <a:ext cx="4064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107</xdr:row>
      <xdr:rowOff>12700</xdr:rowOff>
    </xdr:from>
    <xdr:to>
      <xdr:col>3</xdr:col>
      <xdr:colOff>406400</xdr:colOff>
      <xdr:row>108</xdr:row>
      <xdr:rowOff>12700</xdr:rowOff>
    </xdr:to>
    <xdr:pic>
      <xdr:nvPicPr>
        <xdr:cNvPr id="49" name="Picture 5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35921950"/>
          <a:ext cx="2286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698500</xdr:colOff>
      <xdr:row>108</xdr:row>
      <xdr:rowOff>0</xdr:rowOff>
    </xdr:from>
    <xdr:to>
      <xdr:col>3</xdr:col>
      <xdr:colOff>895350</xdr:colOff>
      <xdr:row>108</xdr:row>
      <xdr:rowOff>304800</xdr:rowOff>
    </xdr:to>
    <xdr:pic>
      <xdr:nvPicPr>
        <xdr:cNvPr id="50" name="Picture 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050" y="36226750"/>
          <a:ext cx="196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69850</xdr:colOff>
      <xdr:row>95</xdr:row>
      <xdr:rowOff>25400</xdr:rowOff>
    </xdr:from>
    <xdr:to>
      <xdr:col>3</xdr:col>
      <xdr:colOff>787400</xdr:colOff>
      <xdr:row>95</xdr:row>
      <xdr:rowOff>285750</xdr:rowOff>
    </xdr:to>
    <xdr:pic>
      <xdr:nvPicPr>
        <xdr:cNvPr id="51" name="Picture 6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32124650"/>
          <a:ext cx="71755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317500</xdr:colOff>
      <xdr:row>96</xdr:row>
      <xdr:rowOff>69850</xdr:rowOff>
    </xdr:from>
    <xdr:to>
      <xdr:col>3</xdr:col>
      <xdr:colOff>882650</xdr:colOff>
      <xdr:row>97</xdr:row>
      <xdr:rowOff>126999</xdr:rowOff>
    </xdr:to>
    <xdr:pic>
      <xdr:nvPicPr>
        <xdr:cNvPr id="52" name="Picture 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0050" y="32486600"/>
          <a:ext cx="56515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685800</xdr:colOff>
      <xdr:row>99</xdr:row>
      <xdr:rowOff>0</xdr:rowOff>
    </xdr:from>
    <xdr:to>
      <xdr:col>3</xdr:col>
      <xdr:colOff>1035050</xdr:colOff>
      <xdr:row>100</xdr:row>
      <xdr:rowOff>82550</xdr:rowOff>
    </xdr:to>
    <xdr:pic>
      <xdr:nvPicPr>
        <xdr:cNvPr id="53" name="Picture 6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33369250"/>
          <a:ext cx="3492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100</xdr:row>
      <xdr:rowOff>44450</xdr:rowOff>
    </xdr:from>
    <xdr:to>
      <xdr:col>3</xdr:col>
      <xdr:colOff>488950</xdr:colOff>
      <xdr:row>101</xdr:row>
      <xdr:rowOff>76199</xdr:rowOff>
    </xdr:to>
    <xdr:pic>
      <xdr:nvPicPr>
        <xdr:cNvPr id="54" name="Picture 6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4300" y="33731200"/>
          <a:ext cx="457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825500</xdr:colOff>
      <xdr:row>102</xdr:row>
      <xdr:rowOff>184150</xdr:rowOff>
    </xdr:from>
    <xdr:to>
      <xdr:col>3</xdr:col>
      <xdr:colOff>1130486</xdr:colOff>
      <xdr:row>103</xdr:row>
      <xdr:rowOff>203200</xdr:rowOff>
    </xdr:to>
    <xdr:pic>
      <xdr:nvPicPr>
        <xdr:cNvPr id="55" name="Picture 6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050" y="34505900"/>
          <a:ext cx="31115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825500</xdr:colOff>
      <xdr:row>76</xdr:row>
      <xdr:rowOff>241300</xdr:rowOff>
    </xdr:from>
    <xdr:to>
      <xdr:col>3</xdr:col>
      <xdr:colOff>1066800</xdr:colOff>
      <xdr:row>77</xdr:row>
      <xdr:rowOff>241300</xdr:rowOff>
    </xdr:to>
    <xdr:pic>
      <xdr:nvPicPr>
        <xdr:cNvPr id="56" name="Picture 6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050" y="27832050"/>
          <a:ext cx="241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46</xdr:row>
      <xdr:rowOff>0</xdr:rowOff>
    </xdr:from>
    <xdr:to>
      <xdr:col>3</xdr:col>
      <xdr:colOff>1066800</xdr:colOff>
      <xdr:row>47</xdr:row>
      <xdr:rowOff>76201</xdr:rowOff>
    </xdr:to>
    <xdr:pic>
      <xdr:nvPicPr>
        <xdr:cNvPr id="57" name="Picture 6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5005050"/>
          <a:ext cx="895350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615950</xdr:colOff>
      <xdr:row>10</xdr:row>
      <xdr:rowOff>25400</xdr:rowOff>
    </xdr:from>
    <xdr:to>
      <xdr:col>3</xdr:col>
      <xdr:colOff>977900</xdr:colOff>
      <xdr:row>11</xdr:row>
      <xdr:rowOff>25399</xdr:rowOff>
    </xdr:to>
    <xdr:pic>
      <xdr:nvPicPr>
        <xdr:cNvPr id="58" name="Picture 6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8500" y="3600450"/>
          <a:ext cx="3619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127000</xdr:colOff>
      <xdr:row>43</xdr:row>
      <xdr:rowOff>0</xdr:rowOff>
    </xdr:from>
    <xdr:to>
      <xdr:col>3</xdr:col>
      <xdr:colOff>508000</xdr:colOff>
      <xdr:row>44</xdr:row>
      <xdr:rowOff>44451</xdr:rowOff>
    </xdr:to>
    <xdr:pic>
      <xdr:nvPicPr>
        <xdr:cNvPr id="59" name="Picture 69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550" y="14052550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685800</xdr:colOff>
      <xdr:row>41</xdr:row>
      <xdr:rowOff>304800</xdr:rowOff>
    </xdr:from>
    <xdr:to>
      <xdr:col>3</xdr:col>
      <xdr:colOff>1028700</xdr:colOff>
      <xdr:row>43</xdr:row>
      <xdr:rowOff>-1</xdr:rowOff>
    </xdr:to>
    <xdr:pic>
      <xdr:nvPicPr>
        <xdr:cNvPr id="60" name="Picture 7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13722350"/>
          <a:ext cx="3429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177800</xdr:colOff>
      <xdr:row>41</xdr:row>
      <xdr:rowOff>12700</xdr:rowOff>
    </xdr:from>
    <xdr:to>
      <xdr:col>3</xdr:col>
      <xdr:colOff>527050</xdr:colOff>
      <xdr:row>42</xdr:row>
      <xdr:rowOff>12701</xdr:rowOff>
    </xdr:to>
    <xdr:pic>
      <xdr:nvPicPr>
        <xdr:cNvPr id="61" name="Picture 7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13430250"/>
          <a:ext cx="3492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177800</xdr:colOff>
      <xdr:row>30</xdr:row>
      <xdr:rowOff>12700</xdr:rowOff>
    </xdr:from>
    <xdr:to>
      <xdr:col>3</xdr:col>
      <xdr:colOff>514350</xdr:colOff>
      <xdr:row>31</xdr:row>
      <xdr:rowOff>12700</xdr:rowOff>
    </xdr:to>
    <xdr:pic>
      <xdr:nvPicPr>
        <xdr:cNvPr id="62" name="Slika 70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9937750"/>
          <a:ext cx="3365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615950</xdr:colOff>
      <xdr:row>31</xdr:row>
      <xdr:rowOff>44450</xdr:rowOff>
    </xdr:from>
    <xdr:to>
      <xdr:col>3</xdr:col>
      <xdr:colOff>1003300</xdr:colOff>
      <xdr:row>31</xdr:row>
      <xdr:rowOff>285750</xdr:rowOff>
    </xdr:to>
    <xdr:pic>
      <xdr:nvPicPr>
        <xdr:cNvPr id="63" name="Slika 7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8500" y="10287000"/>
          <a:ext cx="38735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698500</xdr:colOff>
      <xdr:row>39</xdr:row>
      <xdr:rowOff>241300</xdr:rowOff>
    </xdr:from>
    <xdr:to>
      <xdr:col>3</xdr:col>
      <xdr:colOff>977900</xdr:colOff>
      <xdr:row>41</xdr:row>
      <xdr:rowOff>12700</xdr:rowOff>
    </xdr:to>
    <xdr:pic>
      <xdr:nvPicPr>
        <xdr:cNvPr id="64" name="Slika 7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050" y="13023850"/>
          <a:ext cx="2794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698500</xdr:colOff>
      <xdr:row>19</xdr:row>
      <xdr:rowOff>12700</xdr:rowOff>
    </xdr:from>
    <xdr:to>
      <xdr:col>3</xdr:col>
      <xdr:colOff>996950</xdr:colOff>
      <xdr:row>20</xdr:row>
      <xdr:rowOff>44450</xdr:rowOff>
    </xdr:to>
    <xdr:pic>
      <xdr:nvPicPr>
        <xdr:cNvPr id="65" name="Slika 7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050" y="6445250"/>
          <a:ext cx="29845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127000</xdr:colOff>
      <xdr:row>47</xdr:row>
      <xdr:rowOff>361950</xdr:rowOff>
    </xdr:from>
    <xdr:to>
      <xdr:col>3</xdr:col>
      <xdr:colOff>508000</xdr:colOff>
      <xdr:row>48</xdr:row>
      <xdr:rowOff>234950</xdr:rowOff>
    </xdr:to>
    <xdr:pic>
      <xdr:nvPicPr>
        <xdr:cNvPr id="66" name="Picture 106" descr="III-11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550" y="15684500"/>
          <a:ext cx="3810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666750</xdr:colOff>
      <xdr:row>48</xdr:row>
      <xdr:rowOff>114300</xdr:rowOff>
    </xdr:from>
    <xdr:to>
      <xdr:col>3</xdr:col>
      <xdr:colOff>1066800</xdr:colOff>
      <xdr:row>49</xdr:row>
      <xdr:rowOff>0</xdr:rowOff>
    </xdr:to>
    <xdr:pic>
      <xdr:nvPicPr>
        <xdr:cNvPr id="67" name="Picture 105" descr="III-11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5919450"/>
          <a:ext cx="40005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209550</xdr:colOff>
      <xdr:row>18</xdr:row>
      <xdr:rowOff>25400</xdr:rowOff>
    </xdr:from>
    <xdr:to>
      <xdr:col>3</xdr:col>
      <xdr:colOff>558800</xdr:colOff>
      <xdr:row>19</xdr:row>
      <xdr:rowOff>0</xdr:rowOff>
    </xdr:to>
    <xdr:pic>
      <xdr:nvPicPr>
        <xdr:cNvPr id="68" name="Slika 8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6140450"/>
          <a:ext cx="349250" cy="29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698500</xdr:colOff>
      <xdr:row>29</xdr:row>
      <xdr:rowOff>12700</xdr:rowOff>
    </xdr:from>
    <xdr:to>
      <xdr:col>3</xdr:col>
      <xdr:colOff>1016000</xdr:colOff>
      <xdr:row>29</xdr:row>
      <xdr:rowOff>317500</xdr:rowOff>
    </xdr:to>
    <xdr:pic>
      <xdr:nvPicPr>
        <xdr:cNvPr id="69" name="Slika 8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050" y="9620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158750</xdr:colOff>
      <xdr:row>31</xdr:row>
      <xdr:rowOff>304800</xdr:rowOff>
    </xdr:from>
    <xdr:to>
      <xdr:col>3</xdr:col>
      <xdr:colOff>488950</xdr:colOff>
      <xdr:row>33</xdr:row>
      <xdr:rowOff>12700</xdr:rowOff>
    </xdr:to>
    <xdr:pic>
      <xdr:nvPicPr>
        <xdr:cNvPr id="70" name="Slika 87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1300" y="10547350"/>
          <a:ext cx="330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660400</xdr:colOff>
      <xdr:row>32</xdr:row>
      <xdr:rowOff>298450</xdr:rowOff>
    </xdr:from>
    <xdr:to>
      <xdr:col>3</xdr:col>
      <xdr:colOff>1016000</xdr:colOff>
      <xdr:row>34</xdr:row>
      <xdr:rowOff>12700</xdr:rowOff>
    </xdr:to>
    <xdr:pic>
      <xdr:nvPicPr>
        <xdr:cNvPr id="71" name="Slika 88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950" y="10858500"/>
          <a:ext cx="3556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58</xdr:row>
      <xdr:rowOff>203200</xdr:rowOff>
    </xdr:from>
    <xdr:to>
      <xdr:col>3</xdr:col>
      <xdr:colOff>558800</xdr:colOff>
      <xdr:row>59</xdr:row>
      <xdr:rowOff>222251</xdr:rowOff>
    </xdr:to>
    <xdr:pic>
      <xdr:nvPicPr>
        <xdr:cNvPr id="72" name="Slika 8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69" t="47527" r="60921" b="42139"/>
        <a:stretch>
          <a:fillRect/>
        </a:stretch>
      </xdr:blipFill>
      <xdr:spPr bwMode="auto">
        <a:xfrm>
          <a:off x="5238750" y="20935950"/>
          <a:ext cx="482600" cy="336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139700</xdr:colOff>
      <xdr:row>23</xdr:row>
      <xdr:rowOff>304800</xdr:rowOff>
    </xdr:from>
    <xdr:to>
      <xdr:col>3</xdr:col>
      <xdr:colOff>596900</xdr:colOff>
      <xdr:row>25</xdr:row>
      <xdr:rowOff>25399</xdr:rowOff>
    </xdr:to>
    <xdr:pic>
      <xdr:nvPicPr>
        <xdr:cNvPr id="73" name="Slika 8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754" t="68021" r="37617" b="30215"/>
        <a:stretch>
          <a:fillRect/>
        </a:stretch>
      </xdr:blipFill>
      <xdr:spPr bwMode="auto">
        <a:xfrm>
          <a:off x="5302250" y="8007350"/>
          <a:ext cx="4572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546100</xdr:colOff>
      <xdr:row>22</xdr:row>
      <xdr:rowOff>266700</xdr:rowOff>
    </xdr:from>
    <xdr:to>
      <xdr:col>3</xdr:col>
      <xdr:colOff>1073150</xdr:colOff>
      <xdr:row>24</xdr:row>
      <xdr:rowOff>107951</xdr:rowOff>
    </xdr:to>
    <xdr:pic>
      <xdr:nvPicPr>
        <xdr:cNvPr id="74" name="Slika 84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34" t="38327" r="17123" b="59193"/>
        <a:stretch>
          <a:fillRect/>
        </a:stretch>
      </xdr:blipFill>
      <xdr:spPr bwMode="auto">
        <a:xfrm>
          <a:off x="5708650" y="7651750"/>
          <a:ext cx="5270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196850</xdr:colOff>
      <xdr:row>19</xdr:row>
      <xdr:rowOff>279400</xdr:rowOff>
    </xdr:from>
    <xdr:to>
      <xdr:col>3</xdr:col>
      <xdr:colOff>527050</xdr:colOff>
      <xdr:row>21</xdr:row>
      <xdr:rowOff>12701</xdr:rowOff>
    </xdr:to>
    <xdr:pic>
      <xdr:nvPicPr>
        <xdr:cNvPr id="75" name="Slika 8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97" t="27037" r="23997" b="65916"/>
        <a:stretch>
          <a:fillRect/>
        </a:stretch>
      </xdr:blipFill>
      <xdr:spPr bwMode="auto">
        <a:xfrm>
          <a:off x="5359400" y="6711950"/>
          <a:ext cx="330200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349250</xdr:colOff>
      <xdr:row>105</xdr:row>
      <xdr:rowOff>0</xdr:rowOff>
    </xdr:from>
    <xdr:to>
      <xdr:col>3</xdr:col>
      <xdr:colOff>1066800</xdr:colOff>
      <xdr:row>106</xdr:row>
      <xdr:rowOff>0</xdr:rowOff>
    </xdr:to>
    <xdr:pic>
      <xdr:nvPicPr>
        <xdr:cNvPr id="78" name="Slika 90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800" y="35274250"/>
          <a:ext cx="7175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209550</xdr:colOff>
      <xdr:row>106</xdr:row>
      <xdr:rowOff>107950</xdr:rowOff>
    </xdr:from>
    <xdr:to>
      <xdr:col>3</xdr:col>
      <xdr:colOff>1035050</xdr:colOff>
      <xdr:row>106</xdr:row>
      <xdr:rowOff>222250</xdr:rowOff>
    </xdr:to>
    <xdr:pic>
      <xdr:nvPicPr>
        <xdr:cNvPr id="79" name="Slika 9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372100" y="35699700"/>
          <a:ext cx="825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349250</xdr:colOff>
      <xdr:row>64</xdr:row>
      <xdr:rowOff>25400</xdr:rowOff>
    </xdr:from>
    <xdr:to>
      <xdr:col>3</xdr:col>
      <xdr:colOff>768350</xdr:colOff>
      <xdr:row>67</xdr:row>
      <xdr:rowOff>69851</xdr:rowOff>
    </xdr:to>
    <xdr:pic>
      <xdr:nvPicPr>
        <xdr:cNvPr id="80" name="Slika 9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74" t="56584" r="29709" b="29973"/>
        <a:stretch>
          <a:fillRect/>
        </a:stretch>
      </xdr:blipFill>
      <xdr:spPr bwMode="auto">
        <a:xfrm>
          <a:off x="5511800" y="22472650"/>
          <a:ext cx="419100" cy="61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660400</xdr:colOff>
      <xdr:row>21</xdr:row>
      <xdr:rowOff>12700</xdr:rowOff>
    </xdr:from>
    <xdr:to>
      <xdr:col>3</xdr:col>
      <xdr:colOff>1028700</xdr:colOff>
      <xdr:row>21</xdr:row>
      <xdr:rowOff>313764</xdr:rowOff>
    </xdr:to>
    <xdr:pic>
      <xdr:nvPicPr>
        <xdr:cNvPr id="81" name="Slika 9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32" t="48679" r="33707" b="48239"/>
        <a:stretch>
          <a:fillRect/>
        </a:stretch>
      </xdr:blipFill>
      <xdr:spPr bwMode="auto">
        <a:xfrm>
          <a:off x="5822950" y="7080250"/>
          <a:ext cx="368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723900</xdr:colOff>
      <xdr:row>6</xdr:row>
      <xdr:rowOff>12700</xdr:rowOff>
    </xdr:from>
    <xdr:to>
      <xdr:col>3</xdr:col>
      <xdr:colOff>1041400</xdr:colOff>
      <xdr:row>6</xdr:row>
      <xdr:rowOff>279400</xdr:rowOff>
    </xdr:to>
    <xdr:pic>
      <xdr:nvPicPr>
        <xdr:cNvPr id="82" name="Slika 89" descr="imag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r:link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2317750"/>
          <a:ext cx="3175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177800</xdr:colOff>
      <xdr:row>8</xdr:row>
      <xdr:rowOff>298450</xdr:rowOff>
    </xdr:from>
    <xdr:to>
      <xdr:col>3</xdr:col>
      <xdr:colOff>514350</xdr:colOff>
      <xdr:row>9</xdr:row>
      <xdr:rowOff>266700</xdr:rowOff>
    </xdr:to>
    <xdr:pic>
      <xdr:nvPicPr>
        <xdr:cNvPr id="83" name="Slika 91" descr="imag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r:link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3238500"/>
          <a:ext cx="336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107950</xdr:colOff>
      <xdr:row>11</xdr:row>
      <xdr:rowOff>12700</xdr:rowOff>
    </xdr:from>
    <xdr:to>
      <xdr:col>3</xdr:col>
      <xdr:colOff>425450</xdr:colOff>
      <xdr:row>11</xdr:row>
      <xdr:rowOff>292100</xdr:rowOff>
    </xdr:to>
    <xdr:pic>
      <xdr:nvPicPr>
        <xdr:cNvPr id="84" name="Slika 92" descr="imag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r:link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0500" y="3905250"/>
          <a:ext cx="3175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146050</xdr:colOff>
      <xdr:row>12</xdr:row>
      <xdr:rowOff>304800</xdr:rowOff>
    </xdr:from>
    <xdr:to>
      <xdr:col>3</xdr:col>
      <xdr:colOff>514350</xdr:colOff>
      <xdr:row>13</xdr:row>
      <xdr:rowOff>304800</xdr:rowOff>
    </xdr:to>
    <xdr:pic>
      <xdr:nvPicPr>
        <xdr:cNvPr id="85" name="Slika 94" descr="imag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r:link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600" y="4514850"/>
          <a:ext cx="368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660400</xdr:colOff>
      <xdr:row>11</xdr:row>
      <xdr:rowOff>298450</xdr:rowOff>
    </xdr:from>
    <xdr:to>
      <xdr:col>3</xdr:col>
      <xdr:colOff>1028700</xdr:colOff>
      <xdr:row>12</xdr:row>
      <xdr:rowOff>298450</xdr:rowOff>
    </xdr:to>
    <xdr:pic>
      <xdr:nvPicPr>
        <xdr:cNvPr id="86" name="Slika 95" descr="imag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r:link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2950" y="4191000"/>
          <a:ext cx="36830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698500</xdr:colOff>
      <xdr:row>14</xdr:row>
      <xdr:rowOff>12700</xdr:rowOff>
    </xdr:from>
    <xdr:to>
      <xdr:col>3</xdr:col>
      <xdr:colOff>996950</xdr:colOff>
      <xdr:row>15</xdr:row>
      <xdr:rowOff>25400</xdr:rowOff>
    </xdr:to>
    <xdr:pic>
      <xdr:nvPicPr>
        <xdr:cNvPr id="87" name="Slika 96" descr="imag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r:link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050" y="4857750"/>
          <a:ext cx="2984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698500</xdr:colOff>
      <xdr:row>27</xdr:row>
      <xdr:rowOff>25400</xdr:rowOff>
    </xdr:from>
    <xdr:to>
      <xdr:col>3</xdr:col>
      <xdr:colOff>990600</xdr:colOff>
      <xdr:row>27</xdr:row>
      <xdr:rowOff>304800</xdr:rowOff>
    </xdr:to>
    <xdr:pic>
      <xdr:nvPicPr>
        <xdr:cNvPr id="88" name="Slika 97" descr="imag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r:link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050" y="8997950"/>
          <a:ext cx="2921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387350</xdr:colOff>
      <xdr:row>115</xdr:row>
      <xdr:rowOff>76200</xdr:rowOff>
    </xdr:from>
    <xdr:ext cx="361950" cy="504825"/>
    <xdr:pic>
      <xdr:nvPicPr>
        <xdr:cNvPr id="90" name="Slika 6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775" y="16897350"/>
          <a:ext cx="361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292100</xdr:colOff>
      <xdr:row>112</xdr:row>
      <xdr:rowOff>82550</xdr:rowOff>
    </xdr:from>
    <xdr:ext cx="590550" cy="654050"/>
    <xdr:pic>
      <xdr:nvPicPr>
        <xdr:cNvPr id="91" name="Slika 64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6525" y="15960725"/>
          <a:ext cx="59055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47625</xdr:colOff>
      <xdr:row>117</xdr:row>
      <xdr:rowOff>231775</xdr:rowOff>
    </xdr:from>
    <xdr:to>
      <xdr:col>3</xdr:col>
      <xdr:colOff>619125</xdr:colOff>
      <xdr:row>117</xdr:row>
      <xdr:rowOff>565150</xdr:rowOff>
    </xdr:to>
    <xdr:pic>
      <xdr:nvPicPr>
        <xdr:cNvPr id="92" name="Slika 89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38103175"/>
          <a:ext cx="571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736600</xdr:colOff>
      <xdr:row>117</xdr:row>
      <xdr:rowOff>50800</xdr:rowOff>
    </xdr:from>
    <xdr:ext cx="393886" cy="571500"/>
    <xdr:pic>
      <xdr:nvPicPr>
        <xdr:cNvPr id="93" name="Slika 8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44" t="15729" r="73140" b="16855"/>
        <a:stretch>
          <a:fillRect/>
        </a:stretch>
      </xdr:blipFill>
      <xdr:spPr bwMode="auto">
        <a:xfrm>
          <a:off x="5661025" y="37922200"/>
          <a:ext cx="39388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222250</xdr:colOff>
      <xdr:row>119</xdr:row>
      <xdr:rowOff>114300</xdr:rowOff>
    </xdr:from>
    <xdr:ext cx="673100" cy="381000"/>
    <xdr:pic>
      <xdr:nvPicPr>
        <xdr:cNvPr id="94" name="Slika 7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6675" y="22545675"/>
          <a:ext cx="673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146050</xdr:colOff>
      <xdr:row>124</xdr:row>
      <xdr:rowOff>120650</xdr:rowOff>
    </xdr:from>
    <xdr:ext cx="882650" cy="381000"/>
    <xdr:pic>
      <xdr:nvPicPr>
        <xdr:cNvPr id="95" name="Slika 8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05" t="38205" r="16003" b="54504"/>
        <a:stretch>
          <a:fillRect/>
        </a:stretch>
      </xdr:blipFill>
      <xdr:spPr bwMode="auto">
        <a:xfrm>
          <a:off x="5070475" y="23504525"/>
          <a:ext cx="882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rednik-gov.sigov.si/Users/Kramberger/Documents/Koncesijske%20pogodbe/DRSI/Zapore/Cenik%20za%20zapo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ik_detajl"/>
      <sheetName val="Cenik"/>
      <sheetName val="TABELA_ZNAKOV_NOV"/>
      <sheetName val="List1"/>
      <sheetName val="Obračun-primer stari"/>
      <sheetName val="Obračun-primer novi"/>
    </sheetNames>
    <sheetDataSet>
      <sheetData sheetId="0" refreshError="1"/>
      <sheetData sheetId="1">
        <row r="25">
          <cell r="A25" t="str">
            <v>I-19 (T90) delo na cesti</v>
          </cell>
        </row>
        <row r="26">
          <cell r="A26" t="str">
            <v>I-19 (T120) delo na cesti</v>
          </cell>
        </row>
        <row r="27">
          <cell r="A27" t="str">
            <v>I-20 (T90) bližina svetlobnih prometnih znakov</v>
          </cell>
        </row>
        <row r="28">
          <cell r="A28" t="str">
            <v>I-20 (T120) bližina svetlobnih prometnih znakov</v>
          </cell>
        </row>
        <row r="29">
          <cell r="A29" t="str">
            <v>I-25 (T90) nevarnost na cesti</v>
          </cell>
        </row>
        <row r="30">
          <cell r="A30" t="str">
            <v>I-25 (T120) nevarnost na cesti</v>
          </cell>
        </row>
        <row r="31">
          <cell r="A31" t="str">
            <v>I-5.1 (T90) zožanje ceste z desne strani</v>
          </cell>
        </row>
        <row r="32">
          <cell r="A32" t="str">
            <v>I-5.1 (T120) zožanje ceste z desne strani</v>
          </cell>
        </row>
        <row r="33">
          <cell r="A33" t="str">
            <v>I-5.2 (T90) zožanje ceste z leve strani</v>
          </cell>
        </row>
        <row r="34">
          <cell r="A34" t="str">
            <v>I-5.2 (T120) zožanje ceste z leve strani</v>
          </cell>
        </row>
        <row r="35">
          <cell r="A35" t="str">
            <v>I- (T90) trikotni znak</v>
          </cell>
        </row>
        <row r="36">
          <cell r="A36" t="str">
            <v>I- (T120) trikotni znak</v>
          </cell>
        </row>
        <row r="37">
          <cell r="A37" t="str">
            <v>II-28 (Φ 60) prepovedano prehitevanje vseh motornih vozil razen enoslednih</v>
          </cell>
        </row>
        <row r="38">
          <cell r="A38" t="str">
            <v>II-28 (Φ 90) prepovedano prehitevanje vseh motornih vozil razen enoslednih</v>
          </cell>
        </row>
        <row r="39">
          <cell r="A39" t="str">
            <v>II-3 (Φ 60) prepovedan promet v obeh smereh</v>
          </cell>
        </row>
        <row r="40">
          <cell r="A40" t="str">
            <v>II-3 (Φ 90) prepovedan promet v obeh smereh</v>
          </cell>
        </row>
        <row r="41">
          <cell r="A41" t="str">
            <v>II-30 (Φ 60) omejitev hitrosti</v>
          </cell>
        </row>
        <row r="42">
          <cell r="A42" t="str">
            <v>II-30 (Φ 90) omejitev hitrosti</v>
          </cell>
        </row>
        <row r="43">
          <cell r="A43" t="str">
            <v>II-33 (Φ 60) prednost vozil iz nasprotne smeri</v>
          </cell>
        </row>
        <row r="44">
          <cell r="A44" t="str">
            <v>II-33 (Φ 90) prednost vozil iz nasprotne smeri</v>
          </cell>
        </row>
        <row r="45">
          <cell r="A45" t="str">
            <v>II-41 (Φ 60) steza za pešce</v>
          </cell>
        </row>
        <row r="46">
          <cell r="A46" t="str">
            <v>II-41 (Φ 90) steza za pešce</v>
          </cell>
        </row>
        <row r="47">
          <cell r="A47" t="str">
            <v>II-42 (Φ 60) steza za pešce in kolesarje</v>
          </cell>
        </row>
        <row r="48">
          <cell r="A48" t="str">
            <v>II-42 (Φ 90) steza za pešce in kolesarje</v>
          </cell>
        </row>
        <row r="49">
          <cell r="A49" t="str">
            <v>II-47 (Φ 60) obvezna vožnja mimo po desni strani</v>
          </cell>
        </row>
        <row r="50">
          <cell r="A50" t="str">
            <v>II-47 (Φ 90) obvezna vožnja mimo po desni strani</v>
          </cell>
        </row>
        <row r="51">
          <cell r="A51" t="str">
            <v>II-47.1 (Φ 60) obvezna vožnja mimo po levi strani</v>
          </cell>
        </row>
        <row r="52">
          <cell r="A52" t="str">
            <v>II-47.1 (Φ 90) obvezna vožnja mimo po levi strani</v>
          </cell>
        </row>
        <row r="53">
          <cell r="A53" t="str">
            <v>II- (Φ 60) okrogli znak</v>
          </cell>
        </row>
        <row r="54">
          <cell r="A54" t="str">
            <v>II- (Φ 90) okrogli znak</v>
          </cell>
        </row>
        <row r="55">
          <cell r="A55" t="str">
            <v>III-1 (60x60) prednost pred vozili iz nasprotne smeri</v>
          </cell>
        </row>
        <row r="56">
          <cell r="A56" t="str">
            <v>III-1 (90x90) prednost pred vozili iz nasprotne smeri</v>
          </cell>
        </row>
        <row r="57">
          <cell r="A57" t="str">
            <v>III-86 (100x25) kažipot</v>
          </cell>
        </row>
        <row r="58">
          <cell r="A58" t="str">
            <v>III-86 (130x25) kažipot</v>
          </cell>
        </row>
        <row r="59">
          <cell r="A59" t="str">
            <v>III-86 (130x30) kažipot</v>
          </cell>
        </row>
        <row r="60">
          <cell r="A60" t="str">
            <v>III-86 (130x35) kažipot</v>
          </cell>
        </row>
        <row r="61">
          <cell r="A61" t="str">
            <v>III-86 (160x25) kažipot</v>
          </cell>
        </row>
        <row r="62">
          <cell r="A62" t="str">
            <v>III-86 (160x30) kažipot</v>
          </cell>
        </row>
        <row r="63">
          <cell r="A63" t="str">
            <v>III-86 (160x35) kažipot</v>
          </cell>
        </row>
        <row r="64">
          <cell r="A64" t="str">
            <v>III-112 zapiranje prometnega pasu</v>
          </cell>
        </row>
        <row r="65">
          <cell r="A65" t="str">
            <v>III-112.1 zapiranje prometnega pasu</v>
          </cell>
        </row>
        <row r="66">
          <cell r="A66" t="str">
            <v>III-113 (80x120) predznak za zapiranje prometnega pasu</v>
          </cell>
        </row>
        <row r="67">
          <cell r="A67" t="str">
            <v>III-113 (120x180) predznak za zapiranje prometnega pasu</v>
          </cell>
        </row>
        <row r="68">
          <cell r="A68" t="str">
            <v>III-113.1 (80x120) predznak za zapiranje prometnega pasu</v>
          </cell>
        </row>
        <row r="69">
          <cell r="A69" t="str">
            <v>III-113.1 (120x180) predznak za zapiranje prometnega pasu</v>
          </cell>
        </row>
        <row r="70">
          <cell r="A70" t="str">
            <v>III-114 (80x120) predznak za preusmeritev prometa na cesti s fizično ločenima smernima voziščema</v>
          </cell>
        </row>
        <row r="71">
          <cell r="A71" t="str">
            <v>III-114 (120x180) predznak za preusmeritev prometa na cesti s fizično ločenima smernima voziščema</v>
          </cell>
        </row>
        <row r="72">
          <cell r="A72" t="str">
            <v>III-111  (80x120) predznak za obvoz</v>
          </cell>
        </row>
        <row r="73">
          <cell r="A73" t="str">
            <v>III-111  (120x180) predznak za obvoz</v>
          </cell>
        </row>
        <row r="74">
          <cell r="A74" t="str">
            <v>III-115 (80x120) predznak za preusmeritev prometa</v>
          </cell>
        </row>
        <row r="75">
          <cell r="A75" t="str">
            <v>III-115 (120x180) predznak za preusmeritev prometa</v>
          </cell>
        </row>
        <row r="76">
          <cell r="A76" t="str">
            <v>III-116 (60x75) predznak za ročno urejanje prometa</v>
          </cell>
        </row>
        <row r="77">
          <cell r="A77" t="str">
            <v>III-116 (100x125) predznak za ročno urejanje prometa</v>
          </cell>
        </row>
        <row r="78">
          <cell r="A78" t="str">
            <v>III-18 (Φ 60) prenehanje omejitve hitrosti</v>
          </cell>
        </row>
        <row r="79">
          <cell r="A79" t="str">
            <v>III-18 (Φ 90) prenehanje omejitve hitrosti</v>
          </cell>
        </row>
        <row r="80">
          <cell r="A80" t="str">
            <v>III-21 (Φ 60) prenehanje vseh prepovedi in omejitev</v>
          </cell>
        </row>
        <row r="81">
          <cell r="A81" t="str">
            <v>III-21 (Φ 90) prenehanje vseh prepovedi in omejitev</v>
          </cell>
        </row>
        <row r="82">
          <cell r="A82" t="str">
            <v>III-25 (Φ 60) konec steze za pešce in kolesarje</v>
          </cell>
        </row>
        <row r="83">
          <cell r="A83" t="str">
            <v>III-25 (Φ 90) konec steze za pešce in kolesarje</v>
          </cell>
        </row>
        <row r="84">
          <cell r="A84" t="str">
            <v>III-6 (60x60) prehod za pešce</v>
          </cell>
        </row>
        <row r="85">
          <cell r="A85" t="str">
            <v>III-6 (90x90) prehod za pešce</v>
          </cell>
        </row>
        <row r="86">
          <cell r="A86" t="str">
            <v>III- (60x90) tabla</v>
          </cell>
        </row>
        <row r="87">
          <cell r="A87" t="str">
            <v>III- (90x120) tabla</v>
          </cell>
        </row>
        <row r="88">
          <cell r="A88" t="str">
            <v>III- (60x60) tabla</v>
          </cell>
        </row>
        <row r="89">
          <cell r="A89" t="str">
            <v>III- (90x90) tabla</v>
          </cell>
        </row>
        <row r="90">
          <cell r="A90" t="str">
            <v>III- (100x50) tabla</v>
          </cell>
        </row>
        <row r="91">
          <cell r="A91" t="str">
            <v>III- (120x180) tabla</v>
          </cell>
        </row>
        <row r="92">
          <cell r="A92" t="str">
            <v>III- (m2) tabla za obvoz</v>
          </cell>
        </row>
        <row r="93">
          <cell r="A93" t="str">
            <v>III- (60x90) tabla s podlago - Diamond folija</v>
          </cell>
        </row>
        <row r="94">
          <cell r="A94" t="str">
            <v>III- (90x120) tabla s podlago - Diamond folija</v>
          </cell>
        </row>
        <row r="95">
          <cell r="A95" t="str">
            <v>IV-1 (85x30) razdalja med znakom in začetkom dela ceste, na katerega se znak nanaša</v>
          </cell>
        </row>
        <row r="96">
          <cell r="A96" t="str">
            <v>IV-1 (115x35) razdalja med znakom in začetkom dela ceste, na katerega se znak nanaša</v>
          </cell>
        </row>
        <row r="97">
          <cell r="A97" t="str">
            <v>IV-14 (85x30) izvajanja del na cesti, v zvezi z označbami na vozišču</v>
          </cell>
        </row>
        <row r="98">
          <cell r="A98" t="str">
            <v>IV-14 (115x35) izvajanja del na cesti, v zvezi z označbami na vozišču</v>
          </cell>
        </row>
        <row r="99">
          <cell r="A99" t="str">
            <v>IV-2 (85x30) dolžina ceste na katerem grozi z znakom označena nevarnost</v>
          </cell>
        </row>
        <row r="100">
          <cell r="A100" t="str">
            <v>IV-2 (115x35) dolžina ceste na katerem grozi z znakom označena nevarnost</v>
          </cell>
        </row>
        <row r="101">
          <cell r="A101" t="str">
            <v>IV-3 (85x30) razdalja med znakom in mestom, na katerega se nanaša obvestilo</v>
          </cell>
        </row>
        <row r="102">
          <cell r="A102" t="str">
            <v>IV-3 (115x35) razdalja med znakom in mestom, na katerega se nanaša obvestilo</v>
          </cell>
        </row>
        <row r="103">
          <cell r="A103" t="str">
            <v>IV-5 (85x30) natančnejše pojasnilo znaka z besedami</v>
          </cell>
        </row>
        <row r="104">
          <cell r="A104" t="str">
            <v>IV-5 (115x35) natančnejše pojasnilo znaka z besedami</v>
          </cell>
        </row>
        <row r="105">
          <cell r="A105" t="str">
            <v>IV- (60x25) dopolnilna tabla</v>
          </cell>
        </row>
        <row r="106">
          <cell r="A106" t="str">
            <v>IV- (60x30) dopolnilna tabla</v>
          </cell>
        </row>
        <row r="107">
          <cell r="A107" t="str">
            <v>IV- (85x25) dopolnilna tabla</v>
          </cell>
        </row>
        <row r="108">
          <cell r="A108" t="str">
            <v>IV- (85x30) dopolnilna tabla</v>
          </cell>
        </row>
        <row r="109">
          <cell r="A109" t="str">
            <v>IV- (85x35) dopolnilna tabla</v>
          </cell>
        </row>
        <row r="110">
          <cell r="A110" t="str">
            <v>IV- (90x35) dopolnilna tabla</v>
          </cell>
        </row>
        <row r="111">
          <cell r="A111" t="str">
            <v>VI-1 tabla čelne zapore - zapora na desni strani</v>
          </cell>
        </row>
        <row r="112">
          <cell r="A112" t="str">
            <v>VI-1.1 tabla čelne zapore - zapora na levi strani</v>
          </cell>
        </row>
        <row r="113">
          <cell r="A113" t="str">
            <v xml:space="preserve">VI-22 (Φ 21) utripajoča luč (baterijski vložek), ki povdarja pomen znaka, nad katerim je postavljena </v>
          </cell>
        </row>
        <row r="114">
          <cell r="A114" t="str">
            <v>VI-22 (Φ 21) utripajoča luč (akumulator), ki povdarja pomen znaka, nad katerim je postavljena</v>
          </cell>
        </row>
        <row r="115">
          <cell r="A115" t="str">
            <v>VI-22 (Φ 21) utripajoča luč - (komplet 4), ki povdarja pomen znaka, nad katerim je postavljena</v>
          </cell>
        </row>
        <row r="116">
          <cell r="A116" t="str">
            <v>VI-3 tabla pokončne zapore - preusmeritve v desno</v>
          </cell>
        </row>
        <row r="117">
          <cell r="A117" t="str">
            <v>VI-3.1 tabla pokončne zapore - preusmeritve v levo</v>
          </cell>
        </row>
        <row r="118">
          <cell r="A118" t="str">
            <v>VI-4 tabla bočne zapore</v>
          </cell>
        </row>
        <row r="119">
          <cell r="A119" t="str">
            <v>VI-5 (170x250) pomična zaporna tabla z utripajočimi lučmi in prometnimi znaki s prikolico</v>
          </cell>
        </row>
        <row r="120">
          <cell r="A120" t="str">
            <v>VI-9 (H=30cm) prometni stožec</v>
          </cell>
        </row>
        <row r="121">
          <cell r="A121" t="str">
            <v>VI-9 (H=50cm) prometni stožec</v>
          </cell>
        </row>
        <row r="122">
          <cell r="A122" t="str">
            <v>VI-9 (H=75cm) prometni stožec</v>
          </cell>
        </row>
        <row r="123">
          <cell r="A123" t="str">
            <v>puscica (60x60) rumena utripajoča puščica usmerjena poševno navzdol</v>
          </cell>
        </row>
        <row r="124">
          <cell r="A124" t="str">
            <v>puscica (40x40) rumena utripajoča puščica usmerjena poševno navzdol</v>
          </cell>
        </row>
        <row r="125">
          <cell r="A125" t="str">
            <v>prometno odvisni semafor</v>
          </cell>
        </row>
        <row r="126">
          <cell r="A126" t="str">
            <v>semafor - navadni</v>
          </cell>
        </row>
        <row r="127">
          <cell r="A127" t="str">
            <v>stalna oranžna luč</v>
          </cell>
        </row>
        <row r="128">
          <cell r="A128" t="str">
            <v xml:space="preserve">drog okrogel (1,5 m) </v>
          </cell>
        </row>
        <row r="129">
          <cell r="A129" t="str">
            <v xml:space="preserve">drog okrogel (2 m) </v>
          </cell>
        </row>
        <row r="130">
          <cell r="A130" t="str">
            <v xml:space="preserve">drog okrogel (2,5 m) </v>
          </cell>
        </row>
        <row r="131">
          <cell r="A131" t="str">
            <v xml:space="preserve">drog okrogel (3 m) </v>
          </cell>
        </row>
        <row r="132">
          <cell r="A132" t="str">
            <v xml:space="preserve">drog okrogel (3,5 m) </v>
          </cell>
        </row>
        <row r="133">
          <cell r="A133" t="str">
            <v xml:space="preserve">drog okrogel (4 m) </v>
          </cell>
        </row>
        <row r="134">
          <cell r="A134" t="str">
            <v xml:space="preserve">drog 40x40 (1,5 m) </v>
          </cell>
        </row>
        <row r="135">
          <cell r="A135" t="str">
            <v xml:space="preserve">drog 40x40 (2 m) </v>
          </cell>
        </row>
        <row r="136">
          <cell r="A136" t="str">
            <v xml:space="preserve">drog 40x40 (2,5 m) </v>
          </cell>
        </row>
        <row r="137">
          <cell r="A137" t="str">
            <v>podstavek PVC - 30kg (80x40x10)</v>
          </cell>
        </row>
        <row r="138">
          <cell r="A138" t="str">
            <v>podstavek kovinski</v>
          </cell>
        </row>
        <row r="139">
          <cell r="A139" t="str">
            <v>vreče za obtežitev</v>
          </cell>
        </row>
        <row r="140">
          <cell r="A140" t="str">
            <v>montažni vodilni robnik z markerji na 4m</v>
          </cell>
        </row>
        <row r="141">
          <cell r="A141" t="str">
            <v>mini guard (L=1,5m)</v>
          </cell>
        </row>
        <row r="142">
          <cell r="A142" t="str">
            <v>začasne ločilne ograje iz umetnih snovi New jerey (H=0,8, L=1m)</v>
          </cell>
        </row>
        <row r="143">
          <cell r="A143" t="str">
            <v>prometno ogledalo - nerošeno (800x700)</v>
          </cell>
        </row>
        <row r="144">
          <cell r="A144" t="str">
            <v>raztegljiva ograja za zavarovanje manjših delovišč</v>
          </cell>
        </row>
        <row r="145">
          <cell r="A145" t="str">
            <v>marker za robnik</v>
          </cell>
        </row>
        <row r="146">
          <cell r="A146" t="str">
            <v>svetlobna odbojna telesa za poudarjanje ločilnih črt</v>
          </cell>
        </row>
        <row r="147">
          <cell r="A147" t="str">
            <v>UKV postaja za ročno usmerjanje - par</v>
          </cell>
        </row>
        <row r="148">
          <cell r="A148" t="str">
            <v>zastavice za ročno usmerjanje - par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27"/>
  <sheetViews>
    <sheetView tabSelected="1" zoomScale="85" zoomScaleNormal="85" workbookViewId="0">
      <selection activeCell="H20" sqref="H20"/>
    </sheetView>
  </sheetViews>
  <sheetFormatPr defaultColWidth="8.7109375" defaultRowHeight="24.95" customHeight="1" x14ac:dyDescent="0.2"/>
  <cols>
    <col min="1" max="1" width="8.7109375" style="1"/>
    <col min="2" max="2" width="64.28515625" style="1" customWidth="1"/>
    <col min="3" max="3" width="7.42578125" style="6" customWidth="1"/>
    <col min="4" max="4" width="19.28515625" style="1" customWidth="1"/>
    <col min="5" max="5" width="11.42578125" style="23" customWidth="1"/>
    <col min="6" max="16384" width="8.7109375" style="1"/>
  </cols>
  <sheetData>
    <row r="1" spans="1:10" ht="36" customHeight="1" x14ac:dyDescent="0.2">
      <c r="A1" s="25" t="s">
        <v>238</v>
      </c>
      <c r="H1" s="51"/>
      <c r="I1" s="51"/>
      <c r="J1" s="51"/>
    </row>
    <row r="2" spans="1:10" ht="12.75" x14ac:dyDescent="0.2">
      <c r="A2" s="54" t="s">
        <v>264</v>
      </c>
      <c r="H2" s="51"/>
      <c r="I2" s="51"/>
      <c r="J2" s="51"/>
    </row>
    <row r="3" spans="1:10" ht="24.95" customHeight="1" x14ac:dyDescent="0.2">
      <c r="A3" s="2" t="s">
        <v>0</v>
      </c>
      <c r="B3" s="2" t="s">
        <v>1</v>
      </c>
      <c r="C3" s="3" t="s">
        <v>2</v>
      </c>
      <c r="D3" s="4" t="s">
        <v>3</v>
      </c>
      <c r="E3" s="5" t="s">
        <v>4</v>
      </c>
      <c r="H3" s="51"/>
      <c r="I3" s="51"/>
      <c r="J3" s="51"/>
    </row>
    <row r="4" spans="1:10" ht="24.95" customHeight="1" x14ac:dyDescent="0.2">
      <c r="A4" s="17" t="s">
        <v>5</v>
      </c>
      <c r="B4" s="10" t="s">
        <v>6</v>
      </c>
      <c r="C4" s="17" t="s">
        <v>7</v>
      </c>
      <c r="E4" s="62">
        <v>0.14000000000000001</v>
      </c>
      <c r="G4" s="65"/>
      <c r="H4" s="66"/>
      <c r="J4" s="65"/>
    </row>
    <row r="5" spans="1:10" ht="24.95" customHeight="1" x14ac:dyDescent="0.2">
      <c r="A5" s="17" t="s">
        <v>8</v>
      </c>
      <c r="B5" s="8" t="s">
        <v>9</v>
      </c>
      <c r="C5" s="17" t="s">
        <v>7</v>
      </c>
      <c r="E5" s="62">
        <v>0.13</v>
      </c>
      <c r="G5" s="65"/>
      <c r="H5" s="66"/>
      <c r="J5" s="65"/>
    </row>
    <row r="6" spans="1:10" ht="24.95" customHeight="1" x14ac:dyDescent="0.2">
      <c r="A6" s="17" t="s">
        <v>10</v>
      </c>
      <c r="B6" s="7" t="s">
        <v>11</v>
      </c>
      <c r="C6" s="17" t="s">
        <v>7</v>
      </c>
      <c r="E6" s="62">
        <v>0.13</v>
      </c>
      <c r="G6" s="65"/>
      <c r="H6" s="66"/>
      <c r="J6" s="65"/>
    </row>
    <row r="7" spans="1:10" ht="24.95" customHeight="1" x14ac:dyDescent="0.2">
      <c r="A7" s="17" t="s">
        <v>12</v>
      </c>
      <c r="B7" s="8" t="s">
        <v>13</v>
      </c>
      <c r="C7" s="18" t="s">
        <v>7</v>
      </c>
      <c r="E7" s="62">
        <v>0.13</v>
      </c>
      <c r="G7" s="65"/>
      <c r="H7" s="66"/>
      <c r="J7" s="65"/>
    </row>
    <row r="8" spans="1:10" ht="24.95" customHeight="1" x14ac:dyDescent="0.2">
      <c r="A8" s="17" t="s">
        <v>14</v>
      </c>
      <c r="B8" s="7" t="s">
        <v>15</v>
      </c>
      <c r="C8" s="17" t="s">
        <v>7</v>
      </c>
      <c r="E8" s="62">
        <v>0.13</v>
      </c>
      <c r="G8" s="65"/>
      <c r="H8" s="66"/>
      <c r="J8" s="65"/>
    </row>
    <row r="9" spans="1:10" ht="24.95" customHeight="1" x14ac:dyDescent="0.2">
      <c r="A9" s="17" t="s">
        <v>16</v>
      </c>
      <c r="B9" s="9" t="s">
        <v>17</v>
      </c>
      <c r="C9" s="17" t="s">
        <v>7</v>
      </c>
      <c r="E9" s="62">
        <v>0.13</v>
      </c>
      <c r="G9" s="65"/>
      <c r="H9" s="66"/>
      <c r="J9" s="65"/>
    </row>
    <row r="10" spans="1:10" s="11" customFormat="1" ht="24.95" customHeight="1" x14ac:dyDescent="0.2">
      <c r="A10" s="17" t="s">
        <v>18</v>
      </c>
      <c r="B10" s="10" t="s">
        <v>19</v>
      </c>
      <c r="C10" s="19" t="s">
        <v>7</v>
      </c>
      <c r="E10" s="62">
        <v>0.13</v>
      </c>
      <c r="F10" s="1"/>
      <c r="G10" s="65"/>
      <c r="H10" s="66"/>
      <c r="I10" s="1"/>
      <c r="J10" s="65"/>
    </row>
    <row r="11" spans="1:10" ht="24.95" customHeight="1" x14ac:dyDescent="0.2">
      <c r="A11" s="17" t="s">
        <v>20</v>
      </c>
      <c r="B11" s="8" t="s">
        <v>21</v>
      </c>
      <c r="C11" s="17" t="s">
        <v>7</v>
      </c>
      <c r="E11" s="62">
        <v>0.13</v>
      </c>
      <c r="G11" s="65"/>
      <c r="H11" s="66"/>
      <c r="J11" s="65"/>
    </row>
    <row r="12" spans="1:10" ht="24.95" customHeight="1" x14ac:dyDescent="0.2">
      <c r="A12" s="17" t="s">
        <v>22</v>
      </c>
      <c r="B12" s="8" t="s">
        <v>23</v>
      </c>
      <c r="C12" s="18" t="s">
        <v>7</v>
      </c>
      <c r="E12" s="62">
        <v>0.13</v>
      </c>
      <c r="G12" s="65"/>
      <c r="H12" s="66"/>
      <c r="J12" s="65"/>
    </row>
    <row r="13" spans="1:10" s="11" customFormat="1" ht="24.95" customHeight="1" x14ac:dyDescent="0.2">
      <c r="A13" s="17" t="s">
        <v>24</v>
      </c>
      <c r="B13" s="10" t="s">
        <v>25</v>
      </c>
      <c r="C13" s="19" t="s">
        <v>7</v>
      </c>
      <c r="E13" s="62">
        <v>0.13</v>
      </c>
      <c r="F13" s="1"/>
      <c r="G13" s="65"/>
      <c r="H13" s="66"/>
      <c r="I13" s="1"/>
      <c r="J13" s="65"/>
    </row>
    <row r="14" spans="1:10" s="11" customFormat="1" ht="24.95" customHeight="1" x14ac:dyDescent="0.2">
      <c r="A14" s="17" t="s">
        <v>26</v>
      </c>
      <c r="B14" s="10" t="s">
        <v>27</v>
      </c>
      <c r="C14" s="19" t="s">
        <v>7</v>
      </c>
      <c r="E14" s="62">
        <v>0.13</v>
      </c>
      <c r="F14" s="1"/>
      <c r="G14" s="65"/>
      <c r="H14" s="66"/>
      <c r="I14" s="1"/>
      <c r="J14" s="65"/>
    </row>
    <row r="15" spans="1:10" s="11" customFormat="1" ht="24.95" customHeight="1" x14ac:dyDescent="0.2">
      <c r="A15" s="17" t="s">
        <v>28</v>
      </c>
      <c r="B15" s="10" t="s">
        <v>29</v>
      </c>
      <c r="C15" s="19" t="s">
        <v>7</v>
      </c>
      <c r="E15" s="62">
        <v>0.13</v>
      </c>
      <c r="F15" s="1"/>
      <c r="G15" s="65"/>
      <c r="H15" s="66"/>
      <c r="I15" s="1"/>
      <c r="J15" s="65"/>
    </row>
    <row r="16" spans="1:10" s="11" customFormat="1" ht="24.95" customHeight="1" x14ac:dyDescent="0.2">
      <c r="A16" s="17" t="s">
        <v>30</v>
      </c>
      <c r="B16" s="10" t="s">
        <v>31</v>
      </c>
      <c r="C16" s="19" t="s">
        <v>7</v>
      </c>
      <c r="E16" s="62">
        <v>0.08</v>
      </c>
      <c r="F16" s="1"/>
      <c r="G16" s="65"/>
      <c r="H16" s="66"/>
      <c r="I16" s="1"/>
      <c r="J16" s="65"/>
    </row>
    <row r="17" spans="1:10" ht="24.95" customHeight="1" x14ac:dyDescent="0.2">
      <c r="A17" s="17" t="s">
        <v>32</v>
      </c>
      <c r="B17" s="8" t="s">
        <v>33</v>
      </c>
      <c r="C17" s="17" t="s">
        <v>7</v>
      </c>
      <c r="E17" s="62">
        <v>0.13</v>
      </c>
      <c r="G17" s="65"/>
      <c r="H17" s="66"/>
      <c r="J17" s="65"/>
    </row>
    <row r="18" spans="1:10" s="11" customFormat="1" ht="24.95" customHeight="1" x14ac:dyDescent="0.2">
      <c r="A18" s="17" t="s">
        <v>34</v>
      </c>
      <c r="B18" s="10" t="s">
        <v>35</v>
      </c>
      <c r="C18" s="19" t="s">
        <v>7</v>
      </c>
      <c r="E18" s="62">
        <v>0.24</v>
      </c>
      <c r="F18" s="1"/>
      <c r="G18" s="65"/>
      <c r="H18" s="66"/>
      <c r="I18" s="1"/>
      <c r="J18" s="65"/>
    </row>
    <row r="19" spans="1:10" s="11" customFormat="1" ht="24.95" customHeight="1" x14ac:dyDescent="0.2">
      <c r="A19" s="17" t="s">
        <v>36</v>
      </c>
      <c r="B19" s="10" t="s">
        <v>37</v>
      </c>
      <c r="C19" s="19" t="s">
        <v>7</v>
      </c>
      <c r="E19" s="62">
        <v>0.14000000000000001</v>
      </c>
      <c r="F19" s="1"/>
      <c r="G19" s="65"/>
      <c r="H19" s="66"/>
      <c r="I19" s="1"/>
      <c r="J19" s="65"/>
    </row>
    <row r="20" spans="1:10" ht="24.95" customHeight="1" x14ac:dyDescent="0.2">
      <c r="A20" s="17" t="s">
        <v>38</v>
      </c>
      <c r="B20" s="10" t="s">
        <v>39</v>
      </c>
      <c r="C20" s="20" t="s">
        <v>7</v>
      </c>
      <c r="D20" s="11"/>
      <c r="E20" s="62">
        <v>0.13</v>
      </c>
      <c r="G20" s="65"/>
      <c r="H20" s="66"/>
      <c r="J20" s="65"/>
    </row>
    <row r="21" spans="1:10" ht="24.95" customHeight="1" x14ac:dyDescent="0.2">
      <c r="A21" s="17" t="s">
        <v>40</v>
      </c>
      <c r="B21" s="8" t="s">
        <v>41</v>
      </c>
      <c r="C21" s="17" t="s">
        <v>7</v>
      </c>
      <c r="E21" s="62">
        <v>0.13</v>
      </c>
      <c r="G21" s="65"/>
      <c r="H21" s="66"/>
      <c r="J21" s="65"/>
    </row>
    <row r="22" spans="1:10" ht="24.95" customHeight="1" x14ac:dyDescent="0.2">
      <c r="A22" s="17" t="s">
        <v>42</v>
      </c>
      <c r="B22" s="8" t="s">
        <v>43</v>
      </c>
      <c r="C22" s="17" t="s">
        <v>7</v>
      </c>
      <c r="E22" s="62">
        <v>0.13</v>
      </c>
      <c r="G22" s="65"/>
      <c r="H22" s="66"/>
      <c r="J22" s="65"/>
    </row>
    <row r="23" spans="1:10" ht="24.95" customHeight="1" x14ac:dyDescent="0.2">
      <c r="A23" s="17" t="s">
        <v>44</v>
      </c>
      <c r="B23" s="7" t="s">
        <v>45</v>
      </c>
      <c r="C23" s="17" t="s">
        <v>7</v>
      </c>
      <c r="E23" s="62">
        <v>0.13</v>
      </c>
      <c r="G23" s="65"/>
      <c r="H23" s="66"/>
      <c r="J23" s="65"/>
    </row>
    <row r="24" spans="1:10" ht="24.95" customHeight="1" x14ac:dyDescent="0.2">
      <c r="A24" s="17" t="s">
        <v>46</v>
      </c>
      <c r="B24" s="7" t="s">
        <v>47</v>
      </c>
      <c r="C24" s="17" t="s">
        <v>7</v>
      </c>
      <c r="E24" s="62">
        <v>0.13</v>
      </c>
      <c r="G24" s="65"/>
      <c r="H24" s="66"/>
      <c r="J24" s="65"/>
    </row>
    <row r="25" spans="1:10" ht="24.95" customHeight="1" x14ac:dyDescent="0.2">
      <c r="A25" s="17" t="s">
        <v>48</v>
      </c>
      <c r="B25" s="7" t="s">
        <v>49</v>
      </c>
      <c r="C25" s="17" t="s">
        <v>7</v>
      </c>
      <c r="E25" s="62">
        <v>0.13</v>
      </c>
      <c r="G25" s="65"/>
      <c r="H25" s="66"/>
      <c r="J25" s="65"/>
    </row>
    <row r="26" spans="1:10" ht="24.95" customHeight="1" x14ac:dyDescent="0.2">
      <c r="A26" s="17" t="s">
        <v>50</v>
      </c>
      <c r="B26" s="7" t="s">
        <v>51</v>
      </c>
      <c r="C26" s="17" t="s">
        <v>7</v>
      </c>
      <c r="E26" s="62">
        <v>0.13</v>
      </c>
      <c r="G26" s="65"/>
      <c r="H26" s="66"/>
      <c r="J26" s="65"/>
    </row>
    <row r="27" spans="1:10" ht="24.95" customHeight="1" x14ac:dyDescent="0.2">
      <c r="A27" s="17" t="s">
        <v>52</v>
      </c>
      <c r="B27" s="7" t="s">
        <v>53</v>
      </c>
      <c r="C27" s="17" t="s">
        <v>7</v>
      </c>
      <c r="E27" s="62">
        <v>0.13</v>
      </c>
      <c r="G27" s="65"/>
      <c r="H27" s="66"/>
      <c r="J27" s="65"/>
    </row>
    <row r="28" spans="1:10" ht="24.95" customHeight="1" x14ac:dyDescent="0.2">
      <c r="A28" s="17" t="s">
        <v>54</v>
      </c>
      <c r="B28" s="8" t="s">
        <v>55</v>
      </c>
      <c r="C28" s="17" t="s">
        <v>7</v>
      </c>
      <c r="E28" s="62">
        <v>0.13</v>
      </c>
      <c r="G28" s="65"/>
      <c r="H28" s="66"/>
      <c r="J28" s="65"/>
    </row>
    <row r="29" spans="1:10" ht="24.95" customHeight="1" x14ac:dyDescent="0.2">
      <c r="A29" s="17" t="s">
        <v>56</v>
      </c>
      <c r="B29" s="8" t="s">
        <v>57</v>
      </c>
      <c r="C29" s="17" t="s">
        <v>7</v>
      </c>
      <c r="E29" s="62">
        <v>0.13</v>
      </c>
      <c r="G29" s="65"/>
      <c r="H29" s="66"/>
      <c r="J29" s="65"/>
    </row>
    <row r="30" spans="1:10" ht="24.95" customHeight="1" x14ac:dyDescent="0.2">
      <c r="A30" s="17" t="s">
        <v>58</v>
      </c>
      <c r="B30" s="8" t="s">
        <v>59</v>
      </c>
      <c r="C30" s="17" t="s">
        <v>7</v>
      </c>
      <c r="E30" s="62">
        <v>0.13</v>
      </c>
      <c r="G30" s="65"/>
      <c r="H30" s="66"/>
      <c r="J30" s="65"/>
    </row>
    <row r="31" spans="1:10" ht="24.95" customHeight="1" x14ac:dyDescent="0.2">
      <c r="A31" s="17" t="s">
        <v>60</v>
      </c>
      <c r="B31" s="7" t="s">
        <v>61</v>
      </c>
      <c r="C31" s="17" t="s">
        <v>7</v>
      </c>
      <c r="E31" s="62">
        <v>0.13</v>
      </c>
      <c r="G31" s="65"/>
      <c r="H31" s="66"/>
      <c r="J31" s="65"/>
    </row>
    <row r="32" spans="1:10" ht="24.95" customHeight="1" x14ac:dyDescent="0.2">
      <c r="A32" s="17" t="s">
        <v>62</v>
      </c>
      <c r="B32" s="8" t="s">
        <v>63</v>
      </c>
      <c r="C32" s="17" t="s">
        <v>7</v>
      </c>
      <c r="E32" s="62">
        <v>0.13</v>
      </c>
      <c r="G32" s="65"/>
      <c r="H32" s="66"/>
      <c r="J32" s="65"/>
    </row>
    <row r="33" spans="1:10" ht="24.95" customHeight="1" x14ac:dyDescent="0.2">
      <c r="A33" s="17" t="s">
        <v>64</v>
      </c>
      <c r="B33" s="8" t="s">
        <v>65</v>
      </c>
      <c r="C33" s="17" t="s">
        <v>7</v>
      </c>
      <c r="E33" s="62">
        <v>0.13</v>
      </c>
      <c r="G33" s="65"/>
      <c r="H33" s="66"/>
      <c r="J33" s="65"/>
    </row>
    <row r="34" spans="1:10" ht="24.95" customHeight="1" x14ac:dyDescent="0.2">
      <c r="A34" s="17" t="s">
        <v>66</v>
      </c>
      <c r="B34" s="8" t="s">
        <v>67</v>
      </c>
      <c r="C34" s="17" t="s">
        <v>7</v>
      </c>
      <c r="E34" s="62">
        <v>0.13</v>
      </c>
      <c r="G34" s="65"/>
      <c r="H34" s="66"/>
      <c r="J34" s="65"/>
    </row>
    <row r="35" spans="1:10" ht="24" customHeight="1" x14ac:dyDescent="0.2">
      <c r="A35" s="17" t="s">
        <v>68</v>
      </c>
      <c r="B35" s="7" t="s">
        <v>69</v>
      </c>
      <c r="C35" s="17" t="s">
        <v>7</v>
      </c>
      <c r="E35" s="62">
        <v>0.13</v>
      </c>
      <c r="G35" s="65"/>
      <c r="H35" s="66"/>
      <c r="J35" s="65"/>
    </row>
    <row r="36" spans="1:10" ht="24.95" customHeight="1" x14ac:dyDescent="0.2">
      <c r="A36" s="17" t="s">
        <v>70</v>
      </c>
      <c r="B36" s="8" t="s">
        <v>71</v>
      </c>
      <c r="C36" s="17" t="s">
        <v>7</v>
      </c>
      <c r="E36" s="62">
        <v>0.13</v>
      </c>
      <c r="G36" s="65"/>
      <c r="H36" s="66"/>
      <c r="J36" s="65"/>
    </row>
    <row r="37" spans="1:10" ht="24.95" customHeight="1" x14ac:dyDescent="0.2">
      <c r="A37" s="17" t="s">
        <v>72</v>
      </c>
      <c r="B37" s="8" t="s">
        <v>73</v>
      </c>
      <c r="C37" s="17" t="s">
        <v>7</v>
      </c>
      <c r="E37" s="62">
        <v>0.13</v>
      </c>
      <c r="G37" s="65"/>
      <c r="H37" s="66"/>
      <c r="J37" s="65"/>
    </row>
    <row r="38" spans="1:10" ht="24.95" customHeight="1" x14ac:dyDescent="0.2">
      <c r="A38" s="17" t="s">
        <v>74</v>
      </c>
      <c r="B38" s="8" t="s">
        <v>75</v>
      </c>
      <c r="C38" s="17" t="s">
        <v>7</v>
      </c>
      <c r="E38" s="62">
        <v>7.0000000000000007E-2</v>
      </c>
      <c r="G38" s="65"/>
      <c r="H38" s="66"/>
      <c r="J38" s="65"/>
    </row>
    <row r="39" spans="1:10" ht="24.95" customHeight="1" x14ac:dyDescent="0.2">
      <c r="A39" s="17" t="s">
        <v>76</v>
      </c>
      <c r="B39" s="8" t="s">
        <v>77</v>
      </c>
      <c r="C39" s="17" t="s">
        <v>7</v>
      </c>
      <c r="E39" s="62">
        <v>0.13</v>
      </c>
      <c r="G39" s="65"/>
      <c r="H39" s="66"/>
      <c r="J39" s="65"/>
    </row>
    <row r="40" spans="1:10" ht="24.95" customHeight="1" x14ac:dyDescent="0.2">
      <c r="A40" s="17" t="s">
        <v>78</v>
      </c>
      <c r="B40" s="10" t="s">
        <v>79</v>
      </c>
      <c r="C40" s="19" t="s">
        <v>7</v>
      </c>
      <c r="D40" s="11"/>
      <c r="E40" s="62">
        <v>0.25</v>
      </c>
      <c r="G40" s="65"/>
      <c r="H40" s="66"/>
      <c r="J40" s="65"/>
    </row>
    <row r="41" spans="1:10" ht="24.95" customHeight="1" x14ac:dyDescent="0.2">
      <c r="A41" s="17" t="s">
        <v>80</v>
      </c>
      <c r="B41" s="8" t="s">
        <v>81</v>
      </c>
      <c r="C41" s="17" t="s">
        <v>7</v>
      </c>
      <c r="E41" s="62">
        <v>0.13</v>
      </c>
      <c r="G41" s="65"/>
      <c r="H41" s="66"/>
      <c r="J41" s="65"/>
    </row>
    <row r="42" spans="1:10" ht="24.95" customHeight="1" x14ac:dyDescent="0.2">
      <c r="A42" s="17" t="s">
        <v>82</v>
      </c>
      <c r="B42" s="8" t="s">
        <v>83</v>
      </c>
      <c r="C42" s="17" t="s">
        <v>7</v>
      </c>
      <c r="E42" s="62">
        <v>0.13</v>
      </c>
      <c r="G42" s="65"/>
      <c r="H42" s="66"/>
      <c r="J42" s="65"/>
    </row>
    <row r="43" spans="1:10" ht="24.95" customHeight="1" x14ac:dyDescent="0.2">
      <c r="A43" s="17" t="s">
        <v>84</v>
      </c>
      <c r="B43" s="8" t="s">
        <v>85</v>
      </c>
      <c r="C43" s="17" t="s">
        <v>7</v>
      </c>
      <c r="E43" s="62">
        <v>0.13</v>
      </c>
      <c r="G43" s="65"/>
      <c r="H43" s="66"/>
      <c r="J43" s="65"/>
    </row>
    <row r="44" spans="1:10" ht="24.95" customHeight="1" x14ac:dyDescent="0.2">
      <c r="A44" s="17" t="s">
        <v>86</v>
      </c>
      <c r="B44" s="8" t="s">
        <v>87</v>
      </c>
      <c r="C44" s="17" t="s">
        <v>7</v>
      </c>
      <c r="E44" s="62">
        <v>0.13</v>
      </c>
      <c r="G44" s="65"/>
      <c r="H44" s="66"/>
      <c r="J44" s="65"/>
    </row>
    <row r="45" spans="1:10" ht="24.95" customHeight="1" x14ac:dyDescent="0.2">
      <c r="A45" s="17" t="s">
        <v>88</v>
      </c>
      <c r="B45" s="8" t="s">
        <v>89</v>
      </c>
      <c r="C45" s="17" t="s">
        <v>7</v>
      </c>
      <c r="E45" s="62">
        <v>0.13</v>
      </c>
      <c r="G45" s="65"/>
      <c r="H45" s="66"/>
      <c r="J45" s="65"/>
    </row>
    <row r="46" spans="1:10" ht="24.95" customHeight="1" x14ac:dyDescent="0.2">
      <c r="A46" s="17" t="s">
        <v>90</v>
      </c>
      <c r="B46" s="10" t="s">
        <v>91</v>
      </c>
      <c r="C46" s="19" t="s">
        <v>7</v>
      </c>
      <c r="D46" s="11"/>
      <c r="E46" s="62">
        <v>0.17</v>
      </c>
      <c r="G46" s="65"/>
      <c r="H46" s="66"/>
      <c r="J46" s="65"/>
    </row>
    <row r="47" spans="1:10" ht="24.95" customHeight="1" x14ac:dyDescent="0.2">
      <c r="A47" s="17" t="s">
        <v>92</v>
      </c>
      <c r="B47" s="12" t="s">
        <v>93</v>
      </c>
      <c r="C47" s="21" t="s">
        <v>7</v>
      </c>
      <c r="D47" s="13"/>
      <c r="E47" s="62">
        <v>0.16</v>
      </c>
      <c r="G47" s="65"/>
      <c r="H47" s="66"/>
      <c r="J47" s="65"/>
    </row>
    <row r="48" spans="1:10" ht="38.25" x14ac:dyDescent="0.2">
      <c r="A48" s="17" t="s">
        <v>94</v>
      </c>
      <c r="B48" s="14" t="s">
        <v>95</v>
      </c>
      <c r="C48" s="21" t="s">
        <v>7</v>
      </c>
      <c r="D48" s="13"/>
      <c r="E48" s="62">
        <v>0.16</v>
      </c>
      <c r="G48" s="65"/>
      <c r="H48" s="66"/>
      <c r="J48" s="65"/>
    </row>
    <row r="49" spans="1:10" ht="38.25" x14ac:dyDescent="0.2">
      <c r="A49" s="17" t="s">
        <v>96</v>
      </c>
      <c r="B49" s="15" t="s">
        <v>97</v>
      </c>
      <c r="C49" s="21" t="s">
        <v>7</v>
      </c>
      <c r="D49" s="13"/>
      <c r="E49" s="62">
        <v>0.27</v>
      </c>
      <c r="G49" s="65"/>
      <c r="H49" s="66"/>
      <c r="J49" s="65"/>
    </row>
    <row r="50" spans="1:10" s="13" customFormat="1" ht="24.95" customHeight="1" x14ac:dyDescent="0.2">
      <c r="A50" s="17" t="s">
        <v>98</v>
      </c>
      <c r="B50" s="10" t="s">
        <v>99</v>
      </c>
      <c r="C50" s="21" t="s">
        <v>7</v>
      </c>
      <c r="E50" s="62">
        <v>0.13</v>
      </c>
      <c r="F50" s="1"/>
      <c r="G50" s="65"/>
      <c r="H50" s="66"/>
      <c r="I50" s="1"/>
      <c r="J50" s="65"/>
    </row>
    <row r="51" spans="1:10" ht="24.95" customHeight="1" x14ac:dyDescent="0.2">
      <c r="A51" s="17" t="s">
        <v>100</v>
      </c>
      <c r="B51" s="12" t="s">
        <v>112</v>
      </c>
      <c r="C51" s="21" t="s">
        <v>7</v>
      </c>
      <c r="D51" s="13"/>
      <c r="E51" s="62">
        <v>7.0000000000000007E-2</v>
      </c>
      <c r="G51" s="65"/>
      <c r="H51" s="66"/>
      <c r="J51" s="65"/>
    </row>
    <row r="52" spans="1:10" ht="24.95" customHeight="1" x14ac:dyDescent="0.2">
      <c r="A52" s="17" t="s">
        <v>103</v>
      </c>
      <c r="B52" s="12" t="s">
        <v>114</v>
      </c>
      <c r="C52" s="21" t="s">
        <v>7</v>
      </c>
      <c r="D52" s="13"/>
      <c r="E52" s="62">
        <v>0.16</v>
      </c>
      <c r="G52" s="65"/>
      <c r="H52" s="66"/>
      <c r="J52" s="65"/>
    </row>
    <row r="53" spans="1:10" ht="24.95" customHeight="1" x14ac:dyDescent="0.2">
      <c r="A53" s="17" t="s">
        <v>105</v>
      </c>
      <c r="B53" s="12" t="s">
        <v>116</v>
      </c>
      <c r="C53" s="21" t="s">
        <v>7</v>
      </c>
      <c r="D53" s="13"/>
      <c r="E53" s="62">
        <v>0.2</v>
      </c>
      <c r="G53" s="65"/>
      <c r="H53" s="66"/>
      <c r="J53" s="65"/>
    </row>
    <row r="54" spans="1:10" ht="24.95" customHeight="1" x14ac:dyDescent="0.2">
      <c r="A54" s="17" t="s">
        <v>107</v>
      </c>
      <c r="B54" s="12" t="s">
        <v>118</v>
      </c>
      <c r="C54" s="22" t="s">
        <v>7</v>
      </c>
      <c r="D54" s="13"/>
      <c r="E54" s="62">
        <v>7.0000000000000007E-2</v>
      </c>
      <c r="G54" s="65"/>
      <c r="H54" s="66"/>
      <c r="J54" s="65"/>
    </row>
    <row r="55" spans="1:10" ht="24.95" customHeight="1" x14ac:dyDescent="0.2">
      <c r="A55" s="17" t="s">
        <v>109</v>
      </c>
      <c r="B55" s="12" t="s">
        <v>120</v>
      </c>
      <c r="C55" s="21" t="s">
        <v>7</v>
      </c>
      <c r="D55" s="13"/>
      <c r="E55" s="62">
        <v>0.16</v>
      </c>
      <c r="G55" s="65"/>
      <c r="H55" s="66"/>
      <c r="J55" s="65"/>
    </row>
    <row r="56" spans="1:10" ht="24.95" customHeight="1" x14ac:dyDescent="0.2">
      <c r="A56" s="17" t="s">
        <v>111</v>
      </c>
      <c r="B56" s="12" t="s">
        <v>122</v>
      </c>
      <c r="C56" s="21" t="s">
        <v>7</v>
      </c>
      <c r="D56" s="13"/>
      <c r="E56" s="62">
        <v>0.2</v>
      </c>
      <c r="G56" s="65"/>
      <c r="H56" s="66"/>
      <c r="J56" s="65"/>
    </row>
    <row r="57" spans="1:10" ht="24.95" customHeight="1" x14ac:dyDescent="0.2">
      <c r="A57" s="17" t="s">
        <v>113</v>
      </c>
      <c r="B57" s="12" t="s">
        <v>124</v>
      </c>
      <c r="C57" s="22" t="s">
        <v>7</v>
      </c>
      <c r="D57" s="13"/>
      <c r="E57" s="62">
        <v>7.0000000000000007E-2</v>
      </c>
      <c r="G57" s="65"/>
      <c r="H57" s="66"/>
      <c r="J57" s="65"/>
    </row>
    <row r="58" spans="1:10" ht="24.95" customHeight="1" x14ac:dyDescent="0.2">
      <c r="A58" s="17" t="s">
        <v>115</v>
      </c>
      <c r="B58" s="12" t="s">
        <v>126</v>
      </c>
      <c r="C58" s="21" t="s">
        <v>7</v>
      </c>
      <c r="D58" s="13"/>
      <c r="E58" s="62">
        <v>0.16</v>
      </c>
      <c r="G58" s="65"/>
      <c r="H58" s="66"/>
      <c r="J58" s="65"/>
    </row>
    <row r="59" spans="1:10" ht="24.95" customHeight="1" x14ac:dyDescent="0.2">
      <c r="A59" s="17" t="s">
        <v>117</v>
      </c>
      <c r="B59" s="12" t="s">
        <v>128</v>
      </c>
      <c r="C59" s="21" t="s">
        <v>7</v>
      </c>
      <c r="D59" s="13"/>
      <c r="E59" s="62">
        <v>0.2</v>
      </c>
      <c r="G59" s="65"/>
      <c r="H59" s="66"/>
      <c r="J59" s="65"/>
    </row>
    <row r="60" spans="1:10" ht="24.95" customHeight="1" x14ac:dyDescent="0.2">
      <c r="A60" s="17" t="s">
        <v>119</v>
      </c>
      <c r="B60" s="12" t="s">
        <v>130</v>
      </c>
      <c r="C60" s="22" t="s">
        <v>102</v>
      </c>
      <c r="D60" s="13"/>
      <c r="E60" s="62">
        <v>0.45</v>
      </c>
      <c r="G60" s="65"/>
      <c r="H60" s="66"/>
      <c r="J60" s="65"/>
    </row>
    <row r="61" spans="1:10" ht="15" customHeight="1" x14ac:dyDescent="0.2">
      <c r="A61" s="17" t="s">
        <v>121</v>
      </c>
      <c r="B61" s="12" t="s">
        <v>133</v>
      </c>
      <c r="C61" s="17" t="s">
        <v>102</v>
      </c>
      <c r="D61" s="13"/>
      <c r="E61" s="62">
        <v>0.41</v>
      </c>
      <c r="G61" s="65"/>
      <c r="H61" s="66"/>
      <c r="J61" s="65"/>
    </row>
    <row r="62" spans="1:10" ht="15" customHeight="1" x14ac:dyDescent="0.2">
      <c r="A62" s="17" t="s">
        <v>123</v>
      </c>
      <c r="B62" s="12" t="s">
        <v>135</v>
      </c>
      <c r="C62" s="17" t="s">
        <v>102</v>
      </c>
      <c r="D62" s="13"/>
      <c r="E62" s="62">
        <v>0.34</v>
      </c>
      <c r="G62" s="65"/>
      <c r="H62" s="66"/>
      <c r="J62" s="65"/>
    </row>
    <row r="63" spans="1:10" ht="15" customHeight="1" x14ac:dyDescent="0.2">
      <c r="A63" s="17" t="s">
        <v>125</v>
      </c>
      <c r="B63" s="12" t="s">
        <v>137</v>
      </c>
      <c r="C63" s="17" t="s">
        <v>102</v>
      </c>
      <c r="D63" s="13"/>
      <c r="E63" s="62">
        <v>0.28000000000000003</v>
      </c>
      <c r="G63" s="65"/>
      <c r="H63" s="66"/>
      <c r="J63" s="65"/>
    </row>
    <row r="64" spans="1:10" ht="15" customHeight="1" x14ac:dyDescent="0.2">
      <c r="A64" s="17" t="s">
        <v>127</v>
      </c>
      <c r="B64" s="12" t="s">
        <v>139</v>
      </c>
      <c r="C64" s="17" t="s">
        <v>102</v>
      </c>
      <c r="D64" s="13"/>
      <c r="E64" s="62">
        <v>0.24</v>
      </c>
      <c r="G64" s="65"/>
      <c r="H64" s="66"/>
      <c r="J64" s="65"/>
    </row>
    <row r="65" spans="1:89" ht="15" customHeight="1" x14ac:dyDescent="0.2">
      <c r="A65" s="17" t="s">
        <v>129</v>
      </c>
      <c r="B65" s="12" t="s">
        <v>141</v>
      </c>
      <c r="C65" s="17" t="s">
        <v>102</v>
      </c>
      <c r="D65" s="13"/>
      <c r="E65" s="62">
        <v>0.24</v>
      </c>
      <c r="G65" s="65"/>
      <c r="H65" s="66"/>
      <c r="J65" s="65"/>
    </row>
    <row r="66" spans="1:89" ht="15" customHeight="1" x14ac:dyDescent="0.2">
      <c r="A66" s="17" t="s">
        <v>131</v>
      </c>
      <c r="B66" s="10" t="s">
        <v>143</v>
      </c>
      <c r="C66" s="20" t="s">
        <v>7</v>
      </c>
      <c r="D66" s="11"/>
      <c r="E66" s="62">
        <v>1.44</v>
      </c>
      <c r="G66" s="65"/>
      <c r="H66" s="66"/>
      <c r="J66" s="65"/>
    </row>
    <row r="67" spans="1:89" ht="15" customHeight="1" x14ac:dyDescent="0.2">
      <c r="A67" s="17" t="s">
        <v>132</v>
      </c>
      <c r="B67" s="10" t="s">
        <v>145</v>
      </c>
      <c r="C67" s="20" t="s">
        <v>7</v>
      </c>
      <c r="D67" s="11"/>
      <c r="E67" s="62">
        <v>1.0900000000000001</v>
      </c>
      <c r="G67" s="65"/>
      <c r="H67" s="66"/>
      <c r="J67" s="65"/>
    </row>
    <row r="68" spans="1:89" ht="24.95" customHeight="1" x14ac:dyDescent="0.2">
      <c r="A68" s="17" t="s">
        <v>134</v>
      </c>
      <c r="B68" s="8" t="s">
        <v>164</v>
      </c>
      <c r="C68" s="17" t="s">
        <v>7</v>
      </c>
      <c r="E68" s="62">
        <v>0.4</v>
      </c>
      <c r="G68" s="65"/>
      <c r="H68" s="66"/>
      <c r="J68" s="65"/>
    </row>
    <row r="69" spans="1:89" ht="24.95" customHeight="1" x14ac:dyDescent="0.2">
      <c r="A69" s="17" t="s">
        <v>136</v>
      </c>
      <c r="B69" s="10" t="s">
        <v>166</v>
      </c>
      <c r="C69" s="17" t="s">
        <v>7</v>
      </c>
      <c r="E69" s="62">
        <v>0.55000000000000004</v>
      </c>
      <c r="G69" s="65"/>
      <c r="H69" s="66"/>
      <c r="J69" s="65"/>
    </row>
    <row r="70" spans="1:89" ht="24.95" customHeight="1" x14ac:dyDescent="0.2">
      <c r="A70" s="17" t="s">
        <v>138</v>
      </c>
      <c r="B70" s="15" t="s">
        <v>168</v>
      </c>
      <c r="C70" s="17" t="s">
        <v>7</v>
      </c>
      <c r="E70" s="62">
        <v>0.28000000000000003</v>
      </c>
      <c r="G70" s="65"/>
      <c r="H70" s="66"/>
      <c r="J70" s="65"/>
    </row>
    <row r="71" spans="1:89" ht="24.95" customHeight="1" x14ac:dyDescent="0.2">
      <c r="A71" s="17" t="s">
        <v>140</v>
      </c>
      <c r="B71" s="10" t="s">
        <v>170</v>
      </c>
      <c r="C71" s="17" t="s">
        <v>7</v>
      </c>
      <c r="E71" s="62">
        <v>0.4</v>
      </c>
      <c r="G71" s="65"/>
      <c r="H71" s="66"/>
      <c r="J71" s="65"/>
    </row>
    <row r="72" spans="1:89" ht="24.95" customHeight="1" x14ac:dyDescent="0.2">
      <c r="A72" s="17" t="s">
        <v>142</v>
      </c>
      <c r="B72" s="10" t="s">
        <v>172</v>
      </c>
      <c r="C72" s="17" t="s">
        <v>7</v>
      </c>
      <c r="E72" s="62">
        <v>0.24</v>
      </c>
      <c r="G72" s="65"/>
      <c r="H72" s="66"/>
      <c r="J72" s="65"/>
    </row>
    <row r="73" spans="1:89" ht="24.95" customHeight="1" x14ac:dyDescent="0.2">
      <c r="A73" s="17" t="s">
        <v>144</v>
      </c>
      <c r="B73" s="8" t="s">
        <v>174</v>
      </c>
      <c r="C73" s="17" t="s">
        <v>7</v>
      </c>
      <c r="E73" s="62">
        <v>3.15</v>
      </c>
      <c r="G73" s="65"/>
      <c r="H73" s="66"/>
      <c r="J73" s="65"/>
    </row>
    <row r="74" spans="1:89" ht="24.95" customHeight="1" x14ac:dyDescent="0.2">
      <c r="A74" s="17" t="s">
        <v>146</v>
      </c>
      <c r="B74" s="8" t="s">
        <v>176</v>
      </c>
      <c r="C74" s="17" t="s">
        <v>177</v>
      </c>
      <c r="E74" s="62">
        <v>8.02</v>
      </c>
      <c r="G74" s="65"/>
      <c r="H74" s="66"/>
      <c r="J74" s="65"/>
    </row>
    <row r="75" spans="1:89" ht="24.95" customHeight="1" x14ac:dyDescent="0.2">
      <c r="A75" s="17" t="s">
        <v>148</v>
      </c>
      <c r="B75" s="8" t="s">
        <v>179</v>
      </c>
      <c r="C75" s="17" t="s">
        <v>7</v>
      </c>
      <c r="E75" s="62">
        <v>9.99</v>
      </c>
      <c r="G75" s="65"/>
      <c r="H75" s="66"/>
      <c r="J75" s="65"/>
    </row>
    <row r="76" spans="1:89" ht="24.95" customHeight="1" x14ac:dyDescent="0.2">
      <c r="A76" s="17">
        <v>73</v>
      </c>
      <c r="B76" s="63" t="s">
        <v>181</v>
      </c>
      <c r="C76" s="17" t="s">
        <v>7</v>
      </c>
      <c r="E76" s="62">
        <v>41.49</v>
      </c>
      <c r="G76" s="65"/>
      <c r="H76" s="66"/>
      <c r="J76" s="65"/>
    </row>
    <row r="77" spans="1:89" ht="24.95" customHeight="1" x14ac:dyDescent="0.2">
      <c r="A77" s="17" t="s">
        <v>151</v>
      </c>
      <c r="B77" s="8" t="s">
        <v>183</v>
      </c>
      <c r="C77" s="17" t="s">
        <v>7</v>
      </c>
      <c r="E77" s="62">
        <v>0.06</v>
      </c>
      <c r="G77" s="65"/>
      <c r="H77" s="66"/>
      <c r="J77" s="65"/>
    </row>
    <row r="78" spans="1:89" ht="24.95" customHeight="1" x14ac:dyDescent="0.2">
      <c r="A78" s="17" t="s">
        <v>153</v>
      </c>
      <c r="B78" s="8" t="s">
        <v>185</v>
      </c>
      <c r="C78" s="17" t="s">
        <v>7</v>
      </c>
      <c r="E78" s="62">
        <v>0.08</v>
      </c>
      <c r="G78" s="65"/>
      <c r="H78" s="66"/>
      <c r="J78" s="65"/>
    </row>
    <row r="79" spans="1:89" s="16" customFormat="1" ht="24.95" customHeight="1" x14ac:dyDescent="0.2">
      <c r="A79" s="17" t="s">
        <v>155</v>
      </c>
      <c r="B79" s="63" t="s">
        <v>187</v>
      </c>
      <c r="C79" s="17" t="s">
        <v>7</v>
      </c>
      <c r="D79" s="13"/>
      <c r="E79" s="62">
        <v>1.22</v>
      </c>
      <c r="F79" s="1"/>
      <c r="G79" s="65"/>
      <c r="H79" s="66"/>
      <c r="I79" s="1"/>
      <c r="J79" s="6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</row>
    <row r="80" spans="1:89" s="16" customFormat="1" ht="24.95" customHeight="1" x14ac:dyDescent="0.2">
      <c r="A80" s="17" t="s">
        <v>157</v>
      </c>
      <c r="B80" s="63" t="s">
        <v>189</v>
      </c>
      <c r="C80" s="17" t="s">
        <v>7</v>
      </c>
      <c r="D80" s="13"/>
      <c r="E80" s="62">
        <v>1.22</v>
      </c>
      <c r="F80" s="1"/>
      <c r="G80" s="65"/>
      <c r="H80" s="66"/>
      <c r="I80" s="1"/>
      <c r="J80" s="6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</row>
    <row r="81" spans="1:10" ht="24.95" customHeight="1" x14ac:dyDescent="0.2">
      <c r="A81" s="17" t="s">
        <v>159</v>
      </c>
      <c r="B81" s="8" t="s">
        <v>191</v>
      </c>
      <c r="C81" s="17" t="s">
        <v>177</v>
      </c>
      <c r="E81" s="62">
        <v>52.49</v>
      </c>
      <c r="G81" s="65"/>
      <c r="H81" s="66"/>
      <c r="J81" s="65"/>
    </row>
    <row r="82" spans="1:10" ht="24.95" customHeight="1" x14ac:dyDescent="0.2">
      <c r="A82" s="17" t="s">
        <v>161</v>
      </c>
      <c r="B82" s="8" t="s">
        <v>193</v>
      </c>
      <c r="C82" s="17" t="s">
        <v>177</v>
      </c>
      <c r="E82" s="62">
        <v>17.59</v>
      </c>
      <c r="G82" s="65"/>
      <c r="H82" s="66"/>
      <c r="J82" s="65"/>
    </row>
    <row r="83" spans="1:10" ht="24.95" customHeight="1" x14ac:dyDescent="0.2">
      <c r="A83" s="17" t="s">
        <v>163</v>
      </c>
      <c r="B83" s="8" t="s">
        <v>195</v>
      </c>
      <c r="C83" s="17" t="s">
        <v>7</v>
      </c>
      <c r="E83" s="62">
        <v>0.24</v>
      </c>
      <c r="G83" s="65"/>
      <c r="H83" s="66"/>
      <c r="J83" s="65"/>
    </row>
    <row r="84" spans="1:10" ht="15" customHeight="1" x14ac:dyDescent="0.2">
      <c r="A84" s="17" t="s">
        <v>165</v>
      </c>
      <c r="B84" s="8" t="s">
        <v>197</v>
      </c>
      <c r="C84" s="17" t="s">
        <v>7</v>
      </c>
      <c r="E84" s="62">
        <v>0.03</v>
      </c>
      <c r="G84" s="65"/>
      <c r="H84" s="66"/>
      <c r="J84" s="65"/>
    </row>
    <row r="85" spans="1:10" ht="15" customHeight="1" x14ac:dyDescent="0.2">
      <c r="A85" s="17" t="s">
        <v>167</v>
      </c>
      <c r="B85" s="10" t="s">
        <v>199</v>
      </c>
      <c r="C85" s="17" t="s">
        <v>7</v>
      </c>
      <c r="E85" s="62">
        <v>0.03</v>
      </c>
      <c r="G85" s="65"/>
      <c r="H85" s="66"/>
      <c r="J85" s="65"/>
    </row>
    <row r="86" spans="1:10" ht="15" customHeight="1" x14ac:dyDescent="0.2">
      <c r="A86" s="17" t="s">
        <v>169</v>
      </c>
      <c r="B86" s="8" t="s">
        <v>201</v>
      </c>
      <c r="C86" s="17" t="s">
        <v>7</v>
      </c>
      <c r="E86" s="62">
        <v>0.04</v>
      </c>
      <c r="G86" s="65"/>
      <c r="H86" s="66"/>
      <c r="J86" s="65"/>
    </row>
    <row r="87" spans="1:10" ht="15" customHeight="1" x14ac:dyDescent="0.2">
      <c r="A87" s="17" t="s">
        <v>171</v>
      </c>
      <c r="B87" s="8" t="s">
        <v>203</v>
      </c>
      <c r="C87" s="17" t="s">
        <v>7</v>
      </c>
      <c r="E87" s="62">
        <v>0.04</v>
      </c>
      <c r="G87" s="65"/>
      <c r="H87" s="66"/>
      <c r="J87" s="65"/>
    </row>
    <row r="88" spans="1:10" ht="15" customHeight="1" x14ac:dyDescent="0.2">
      <c r="A88" s="17" t="s">
        <v>173</v>
      </c>
      <c r="B88" s="8" t="s">
        <v>205</v>
      </c>
      <c r="C88" s="17" t="s">
        <v>7</v>
      </c>
      <c r="E88" s="62">
        <v>0.06</v>
      </c>
      <c r="G88" s="65"/>
      <c r="H88" s="66"/>
      <c r="J88" s="65"/>
    </row>
    <row r="89" spans="1:10" ht="15" customHeight="1" x14ac:dyDescent="0.2">
      <c r="A89" s="17" t="s">
        <v>175</v>
      </c>
      <c r="B89" s="8" t="s">
        <v>207</v>
      </c>
      <c r="C89" s="17" t="s">
        <v>7</v>
      </c>
      <c r="E89" s="62">
        <v>0.06</v>
      </c>
      <c r="G89" s="65"/>
      <c r="H89" s="66"/>
      <c r="J89" s="65"/>
    </row>
    <row r="90" spans="1:10" ht="15" customHeight="1" x14ac:dyDescent="0.2">
      <c r="A90" s="17" t="s">
        <v>178</v>
      </c>
      <c r="B90" s="8" t="s">
        <v>209</v>
      </c>
      <c r="C90" s="17" t="s">
        <v>7</v>
      </c>
      <c r="E90" s="62">
        <v>0.04</v>
      </c>
      <c r="G90" s="65"/>
      <c r="H90" s="66"/>
      <c r="J90" s="65"/>
    </row>
    <row r="91" spans="1:10" ht="15" customHeight="1" x14ac:dyDescent="0.2">
      <c r="A91" s="17" t="s">
        <v>180</v>
      </c>
      <c r="B91" s="8" t="s">
        <v>211</v>
      </c>
      <c r="C91" s="17" t="s">
        <v>7</v>
      </c>
      <c r="E91" s="62">
        <v>0.06</v>
      </c>
      <c r="G91" s="65"/>
      <c r="H91" s="66"/>
      <c r="J91" s="65"/>
    </row>
    <row r="92" spans="1:10" ht="15" customHeight="1" x14ac:dyDescent="0.2">
      <c r="A92" s="17" t="s">
        <v>182</v>
      </c>
      <c r="B92" s="8" t="s">
        <v>213</v>
      </c>
      <c r="C92" s="17" t="s">
        <v>7</v>
      </c>
      <c r="E92" s="62">
        <v>7.0000000000000007E-2</v>
      </c>
      <c r="G92" s="65"/>
      <c r="H92" s="66"/>
      <c r="J92" s="65"/>
    </row>
    <row r="93" spans="1:10" ht="15" customHeight="1" x14ac:dyDescent="0.2">
      <c r="A93" s="17" t="s">
        <v>184</v>
      </c>
      <c r="B93" s="8" t="s">
        <v>215</v>
      </c>
      <c r="C93" s="17" t="s">
        <v>7</v>
      </c>
      <c r="E93" s="62">
        <v>0.11</v>
      </c>
      <c r="G93" s="65"/>
      <c r="H93" s="66"/>
      <c r="J93" s="65"/>
    </row>
    <row r="94" spans="1:10" ht="15" customHeight="1" x14ac:dyDescent="0.2">
      <c r="A94" s="17" t="s">
        <v>186</v>
      </c>
      <c r="B94" s="10" t="s">
        <v>217</v>
      </c>
      <c r="C94" s="17" t="s">
        <v>7</v>
      </c>
      <c r="E94" s="62">
        <v>0.2</v>
      </c>
      <c r="G94" s="65"/>
      <c r="H94" s="66"/>
      <c r="J94" s="65"/>
    </row>
    <row r="95" spans="1:10" ht="15" customHeight="1" x14ac:dyDescent="0.2">
      <c r="A95" s="17" t="s">
        <v>188</v>
      </c>
      <c r="B95" s="10" t="s">
        <v>218</v>
      </c>
      <c r="C95" s="17" t="s">
        <v>7</v>
      </c>
      <c r="E95" s="62">
        <v>0.03</v>
      </c>
      <c r="G95" s="65"/>
      <c r="H95" s="66"/>
      <c r="J95" s="65"/>
    </row>
    <row r="96" spans="1:10" ht="24.95" customHeight="1" x14ac:dyDescent="0.2">
      <c r="A96" s="17" t="s">
        <v>190</v>
      </c>
      <c r="B96" s="8" t="s">
        <v>219</v>
      </c>
      <c r="C96" s="17" t="s">
        <v>220</v>
      </c>
      <c r="E96" s="62">
        <v>0.42</v>
      </c>
      <c r="G96" s="65"/>
      <c r="H96" s="66"/>
      <c r="J96" s="65"/>
    </row>
    <row r="97" spans="1:10" ht="24.95" customHeight="1" x14ac:dyDescent="0.2">
      <c r="A97" s="17" t="s">
        <v>192</v>
      </c>
      <c r="B97" s="8" t="s">
        <v>221</v>
      </c>
      <c r="C97" s="17" t="s">
        <v>7</v>
      </c>
      <c r="E97" s="62">
        <v>0.2</v>
      </c>
      <c r="G97" s="65"/>
      <c r="H97" s="66"/>
      <c r="J97" s="65"/>
    </row>
    <row r="98" spans="1:10" ht="24.95" customHeight="1" x14ac:dyDescent="0.2">
      <c r="A98" s="17" t="s">
        <v>194</v>
      </c>
      <c r="B98" s="8" t="s">
        <v>222</v>
      </c>
      <c r="C98" s="17" t="s">
        <v>7</v>
      </c>
      <c r="E98" s="62">
        <v>0.2</v>
      </c>
      <c r="G98" s="65"/>
      <c r="H98" s="66"/>
      <c r="J98" s="65"/>
    </row>
    <row r="99" spans="1:10" ht="24.95" customHeight="1" x14ac:dyDescent="0.2">
      <c r="A99" s="17" t="s">
        <v>196</v>
      </c>
      <c r="B99" s="8" t="s">
        <v>223</v>
      </c>
      <c r="C99" s="17" t="s">
        <v>7</v>
      </c>
      <c r="E99" s="62">
        <v>0.99</v>
      </c>
      <c r="G99" s="65"/>
      <c r="H99" s="66"/>
      <c r="J99" s="65"/>
    </row>
    <row r="100" spans="1:10" ht="24.95" customHeight="1" x14ac:dyDescent="0.2">
      <c r="A100" s="17" t="s">
        <v>198</v>
      </c>
      <c r="B100" s="8" t="s">
        <v>224</v>
      </c>
      <c r="C100" s="17" t="s">
        <v>7</v>
      </c>
      <c r="E100" s="62">
        <v>0.18</v>
      </c>
      <c r="G100" s="65"/>
      <c r="H100" s="66"/>
      <c r="J100" s="65"/>
    </row>
    <row r="101" spans="1:10" ht="24.95" customHeight="1" x14ac:dyDescent="0.2">
      <c r="A101" s="17" t="s">
        <v>200</v>
      </c>
      <c r="B101" s="8" t="s">
        <v>225</v>
      </c>
      <c r="C101" s="17" t="s">
        <v>220</v>
      </c>
      <c r="E101" s="62">
        <v>0.64</v>
      </c>
      <c r="G101" s="65"/>
      <c r="H101" s="66"/>
      <c r="J101" s="65"/>
    </row>
    <row r="102" spans="1:10" ht="24.95" customHeight="1" x14ac:dyDescent="0.2">
      <c r="A102" s="17" t="s">
        <v>202</v>
      </c>
      <c r="B102" s="8" t="s">
        <v>226</v>
      </c>
      <c r="C102" s="17" t="s">
        <v>7</v>
      </c>
      <c r="E102" s="62">
        <v>0.04</v>
      </c>
      <c r="G102" s="65"/>
      <c r="H102" s="66"/>
      <c r="J102" s="65"/>
    </row>
    <row r="103" spans="1:10" ht="24.95" customHeight="1" x14ac:dyDescent="0.2">
      <c r="A103" s="17" t="s">
        <v>204</v>
      </c>
      <c r="B103" s="8" t="s">
        <v>227</v>
      </c>
      <c r="C103" s="17" t="s">
        <v>177</v>
      </c>
      <c r="E103" s="62">
        <v>0.47</v>
      </c>
      <c r="G103" s="65"/>
      <c r="H103" s="66"/>
      <c r="J103" s="65"/>
    </row>
    <row r="104" spans="1:10" ht="24.95" customHeight="1" x14ac:dyDescent="0.2">
      <c r="A104" s="17" t="s">
        <v>206</v>
      </c>
      <c r="B104" s="8" t="s">
        <v>228</v>
      </c>
      <c r="C104" s="17" t="s">
        <v>229</v>
      </c>
      <c r="E104" s="62">
        <v>0.04</v>
      </c>
      <c r="G104" s="65"/>
      <c r="H104" s="66"/>
      <c r="J104" s="65"/>
    </row>
    <row r="105" spans="1:10" ht="24.95" customHeight="1" x14ac:dyDescent="0.2">
      <c r="A105" s="17" t="s">
        <v>208</v>
      </c>
      <c r="B105" s="8" t="s">
        <v>230</v>
      </c>
      <c r="C105" s="17" t="s">
        <v>236</v>
      </c>
      <c r="E105" s="62">
        <v>0.89</v>
      </c>
      <c r="G105" s="65"/>
      <c r="H105" s="66"/>
      <c r="J105" s="65"/>
    </row>
    <row r="106" spans="1:10" ht="24.95" customHeight="1" x14ac:dyDescent="0.2">
      <c r="A106" s="17" t="s">
        <v>210</v>
      </c>
      <c r="B106" s="8" t="s">
        <v>231</v>
      </c>
      <c r="C106" s="18" t="s">
        <v>232</v>
      </c>
      <c r="E106" s="62">
        <v>0.04</v>
      </c>
      <c r="G106" s="65"/>
      <c r="H106" s="66"/>
      <c r="J106" s="65"/>
    </row>
    <row r="107" spans="1:10" ht="24.95" customHeight="1" x14ac:dyDescent="0.2">
      <c r="A107" s="17" t="s">
        <v>212</v>
      </c>
      <c r="B107" s="8" t="s">
        <v>233</v>
      </c>
      <c r="C107" s="18" t="s">
        <v>232</v>
      </c>
      <c r="E107" s="62">
        <v>1.7</v>
      </c>
      <c r="G107" s="65"/>
      <c r="H107" s="66"/>
      <c r="J107" s="65"/>
    </row>
    <row r="108" spans="1:10" ht="24.95" customHeight="1" x14ac:dyDescent="0.2">
      <c r="A108" s="17" t="s">
        <v>214</v>
      </c>
      <c r="B108" s="8" t="s">
        <v>234</v>
      </c>
      <c r="C108" s="17" t="s">
        <v>7</v>
      </c>
      <c r="E108" s="62">
        <v>1.36</v>
      </c>
      <c r="G108" s="65"/>
      <c r="H108" s="66"/>
      <c r="J108" s="65"/>
    </row>
    <row r="109" spans="1:10" ht="24.95" customHeight="1" x14ac:dyDescent="0.2">
      <c r="A109" s="17" t="s">
        <v>216</v>
      </c>
      <c r="B109" s="8" t="s">
        <v>235</v>
      </c>
      <c r="C109" s="17" t="s">
        <v>7</v>
      </c>
      <c r="D109" s="61"/>
      <c r="E109" s="62">
        <v>1.24</v>
      </c>
      <c r="G109" s="65"/>
      <c r="H109" s="66"/>
      <c r="J109" s="65"/>
    </row>
    <row r="110" spans="1:10" s="51" customFormat="1" ht="24.95" customHeight="1" x14ac:dyDescent="0.2">
      <c r="A110" s="50"/>
      <c r="C110" s="50"/>
      <c r="D110" s="52"/>
      <c r="E110" s="53"/>
    </row>
    <row r="111" spans="1:10" s="51" customFormat="1" ht="24.95" customHeight="1" x14ac:dyDescent="0.2">
      <c r="A111" s="54" t="s">
        <v>263</v>
      </c>
      <c r="C111" s="50"/>
      <c r="D111" s="52"/>
      <c r="E111" s="53"/>
    </row>
    <row r="112" spans="1:10" ht="24.95" customHeight="1" x14ac:dyDescent="0.2">
      <c r="A112" s="2" t="s">
        <v>0</v>
      </c>
      <c r="B112" s="2" t="s">
        <v>1</v>
      </c>
      <c r="C112" s="3" t="s">
        <v>2</v>
      </c>
      <c r="D112" s="4" t="s">
        <v>3</v>
      </c>
      <c r="E112" s="5" t="s">
        <v>4</v>
      </c>
    </row>
    <row r="113" spans="1:10" ht="24.95" customHeight="1" x14ac:dyDescent="0.2">
      <c r="A113" s="17" t="s">
        <v>5</v>
      </c>
      <c r="B113" s="8" t="s">
        <v>101</v>
      </c>
      <c r="C113" s="17" t="s">
        <v>237</v>
      </c>
      <c r="D113" s="13"/>
      <c r="E113" s="24">
        <v>116.63</v>
      </c>
      <c r="G113" s="65"/>
      <c r="H113" s="66"/>
      <c r="J113" s="65"/>
    </row>
    <row r="114" spans="1:10" ht="24.95" customHeight="1" x14ac:dyDescent="0.2">
      <c r="A114" s="17" t="s">
        <v>8</v>
      </c>
      <c r="B114" s="8" t="s">
        <v>104</v>
      </c>
      <c r="C114" s="17" t="s">
        <v>237</v>
      </c>
      <c r="E114" s="24">
        <v>116.63</v>
      </c>
      <c r="G114" s="65"/>
      <c r="H114" s="66"/>
      <c r="J114" s="65"/>
    </row>
    <row r="115" spans="1:10" ht="24.95" customHeight="1" x14ac:dyDescent="0.2">
      <c r="A115" s="17" t="s">
        <v>10</v>
      </c>
      <c r="B115" s="8" t="s">
        <v>106</v>
      </c>
      <c r="C115" s="17" t="s">
        <v>237</v>
      </c>
      <c r="E115" s="24">
        <v>116.63</v>
      </c>
      <c r="G115" s="65"/>
      <c r="H115" s="66"/>
      <c r="J115" s="65"/>
    </row>
    <row r="116" spans="1:10" ht="24.95" customHeight="1" x14ac:dyDescent="0.2">
      <c r="A116" s="17" t="s">
        <v>12</v>
      </c>
      <c r="B116" s="8" t="s">
        <v>108</v>
      </c>
      <c r="C116" s="17" t="s">
        <v>236</v>
      </c>
      <c r="E116" s="24">
        <v>39.799999999999997</v>
      </c>
      <c r="G116" s="65"/>
      <c r="H116" s="66"/>
      <c r="J116" s="65"/>
    </row>
    <row r="117" spans="1:10" ht="24.95" customHeight="1" x14ac:dyDescent="0.2">
      <c r="A117" s="17" t="s">
        <v>14</v>
      </c>
      <c r="B117" s="8" t="s">
        <v>110</v>
      </c>
      <c r="C117" s="17" t="s">
        <v>236</v>
      </c>
      <c r="E117" s="24">
        <v>47.57</v>
      </c>
      <c r="G117" s="65"/>
      <c r="H117" s="66"/>
      <c r="J117" s="65"/>
    </row>
    <row r="118" spans="1:10" ht="54.75" customHeight="1" x14ac:dyDescent="0.2">
      <c r="A118" s="17" t="s">
        <v>16</v>
      </c>
      <c r="B118" s="12" t="s">
        <v>269</v>
      </c>
      <c r="C118" s="22" t="s">
        <v>236</v>
      </c>
      <c r="E118" s="24">
        <v>58.32</v>
      </c>
      <c r="G118" s="65"/>
      <c r="H118" s="66"/>
      <c r="J118" s="65"/>
    </row>
    <row r="119" spans="1:10" ht="24.95" customHeight="1" x14ac:dyDescent="0.2">
      <c r="A119" s="17" t="s">
        <v>18</v>
      </c>
      <c r="B119" s="12" t="s">
        <v>147</v>
      </c>
      <c r="C119" s="22" t="s">
        <v>236</v>
      </c>
      <c r="D119" s="13"/>
      <c r="E119" s="24">
        <v>27.71</v>
      </c>
      <c r="G119" s="65"/>
      <c r="H119" s="66"/>
      <c r="J119" s="65"/>
    </row>
    <row r="120" spans="1:10" ht="24.95" customHeight="1" x14ac:dyDescent="0.2">
      <c r="A120" s="17" t="s">
        <v>20</v>
      </c>
      <c r="B120" s="12" t="s">
        <v>149</v>
      </c>
      <c r="C120" s="22" t="s">
        <v>236</v>
      </c>
      <c r="D120" s="13"/>
      <c r="E120" s="24">
        <v>31.81</v>
      </c>
      <c r="G120" s="65"/>
      <c r="H120" s="66"/>
      <c r="J120" s="65"/>
    </row>
    <row r="121" spans="1:10" ht="24.95" customHeight="1" x14ac:dyDescent="0.2">
      <c r="A121" s="17" t="s">
        <v>22</v>
      </c>
      <c r="B121" s="12" t="s">
        <v>150</v>
      </c>
      <c r="C121" s="22" t="s">
        <v>236</v>
      </c>
      <c r="D121" s="13"/>
      <c r="E121" s="24">
        <v>38.880000000000003</v>
      </c>
      <c r="G121" s="65"/>
      <c r="H121" s="66"/>
      <c r="J121" s="65"/>
    </row>
    <row r="122" spans="1:10" ht="24.95" customHeight="1" x14ac:dyDescent="0.2">
      <c r="A122" s="17" t="s">
        <v>24</v>
      </c>
      <c r="B122" s="12" t="s">
        <v>152</v>
      </c>
      <c r="C122" s="22" t="s">
        <v>236</v>
      </c>
      <c r="D122" s="13"/>
      <c r="E122" s="24">
        <v>20.43</v>
      </c>
      <c r="G122" s="65"/>
      <c r="H122" s="66"/>
      <c r="J122" s="65"/>
    </row>
    <row r="123" spans="1:10" ht="24.95" customHeight="1" x14ac:dyDescent="0.2">
      <c r="A123" s="17" t="s">
        <v>26</v>
      </c>
      <c r="B123" s="12" t="s">
        <v>154</v>
      </c>
      <c r="C123" s="22" t="s">
        <v>236</v>
      </c>
      <c r="D123" s="13"/>
      <c r="E123" s="24">
        <v>22.62</v>
      </c>
      <c r="G123" s="65"/>
      <c r="H123" s="66"/>
      <c r="J123" s="65"/>
    </row>
    <row r="124" spans="1:10" ht="24.95" customHeight="1" x14ac:dyDescent="0.2">
      <c r="A124" s="17" t="s">
        <v>28</v>
      </c>
      <c r="B124" s="12" t="s">
        <v>156</v>
      </c>
      <c r="C124" s="22" t="s">
        <v>236</v>
      </c>
      <c r="D124" s="13"/>
      <c r="E124" s="24">
        <v>31.81</v>
      </c>
      <c r="G124" s="65"/>
      <c r="H124" s="66"/>
      <c r="J124" s="65"/>
    </row>
    <row r="125" spans="1:10" ht="24.95" customHeight="1" x14ac:dyDescent="0.2">
      <c r="A125" s="17" t="s">
        <v>30</v>
      </c>
      <c r="B125" s="12" t="s">
        <v>158</v>
      </c>
      <c r="C125" s="22" t="s">
        <v>236</v>
      </c>
      <c r="D125" s="13"/>
      <c r="E125" s="24">
        <v>27.71</v>
      </c>
      <c r="G125" s="65"/>
      <c r="H125" s="66"/>
      <c r="J125" s="65"/>
    </row>
    <row r="126" spans="1:10" ht="24.95" customHeight="1" x14ac:dyDescent="0.2">
      <c r="A126" s="17" t="s">
        <v>32</v>
      </c>
      <c r="B126" s="12" t="s">
        <v>160</v>
      </c>
      <c r="C126" s="22" t="s">
        <v>236</v>
      </c>
      <c r="D126" s="13"/>
      <c r="E126" s="24">
        <v>31.81</v>
      </c>
      <c r="G126" s="65"/>
      <c r="H126" s="66"/>
      <c r="J126" s="65"/>
    </row>
    <row r="127" spans="1:10" ht="24.95" customHeight="1" x14ac:dyDescent="0.2">
      <c r="A127" s="17" t="s">
        <v>34</v>
      </c>
      <c r="B127" s="12" t="s">
        <v>162</v>
      </c>
      <c r="C127" s="22" t="s">
        <v>236</v>
      </c>
      <c r="D127" s="49"/>
      <c r="E127" s="24">
        <v>38.880000000000003</v>
      </c>
      <c r="G127" s="65"/>
      <c r="H127" s="66"/>
      <c r="J127" s="65"/>
    </row>
  </sheetData>
  <sheetProtection password="F003" sheet="1" objects="1" scenarios="1"/>
  <autoFilter ref="B3:E109" xr:uid="{00000000-0009-0000-0000-000000000000}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4"/>
  <sheetViews>
    <sheetView workbookViewId="0">
      <selection activeCell="G27" sqref="G27"/>
    </sheetView>
  </sheetViews>
  <sheetFormatPr defaultColWidth="44" defaultRowHeight="15" x14ac:dyDescent="0.25"/>
  <cols>
    <col min="1" max="1" width="48.28515625" customWidth="1"/>
    <col min="2" max="2" width="7.7109375" customWidth="1"/>
    <col min="3" max="3" width="7.5703125" bestFit="1" customWidth="1"/>
    <col min="4" max="4" width="8.5703125" bestFit="1" customWidth="1"/>
    <col min="5" max="5" width="13.140625" bestFit="1" customWidth="1"/>
    <col min="6" max="6" width="15" customWidth="1"/>
    <col min="7" max="7" width="30.7109375" customWidth="1"/>
  </cols>
  <sheetData>
    <row r="1" spans="1:6" x14ac:dyDescent="0.25">
      <c r="A1" s="36" t="s">
        <v>240</v>
      </c>
      <c r="B1" s="76"/>
      <c r="C1" s="76"/>
      <c r="D1" s="76"/>
      <c r="E1" s="76"/>
      <c r="F1" s="77"/>
    </row>
    <row r="2" spans="1:6" x14ac:dyDescent="0.25">
      <c r="A2" s="37" t="s">
        <v>241</v>
      </c>
      <c r="B2" s="78"/>
      <c r="C2" s="78"/>
      <c r="D2" s="78"/>
      <c r="E2" s="78"/>
      <c r="F2" s="79"/>
    </row>
    <row r="3" spans="1:6" x14ac:dyDescent="0.25">
      <c r="A3" s="37" t="s">
        <v>242</v>
      </c>
      <c r="B3" s="78"/>
      <c r="C3" s="78"/>
      <c r="D3" s="78"/>
      <c r="E3" s="78"/>
      <c r="F3" s="79"/>
    </row>
    <row r="4" spans="1:6" x14ac:dyDescent="0.25">
      <c r="A4" s="37" t="s">
        <v>243</v>
      </c>
      <c r="B4" s="78"/>
      <c r="C4" s="78"/>
      <c r="D4" s="78"/>
      <c r="E4" s="78"/>
      <c r="F4" s="79"/>
    </row>
    <row r="5" spans="1:6" x14ac:dyDescent="0.25">
      <c r="A5" s="38" t="s">
        <v>244</v>
      </c>
      <c r="B5" s="80"/>
      <c r="C5" s="80"/>
      <c r="D5" s="80"/>
      <c r="E5" s="80"/>
      <c r="F5" s="81"/>
    </row>
    <row r="7" spans="1:6" x14ac:dyDescent="0.25">
      <c r="A7" s="29" t="s">
        <v>245</v>
      </c>
      <c r="B7" s="26"/>
      <c r="C7" s="26"/>
      <c r="D7" s="26"/>
      <c r="E7" s="26"/>
      <c r="F7" s="26"/>
    </row>
    <row r="8" spans="1:6" x14ac:dyDescent="0.25">
      <c r="A8" s="30" t="s">
        <v>1</v>
      </c>
      <c r="B8" s="30" t="s">
        <v>2</v>
      </c>
      <c r="C8" s="30" t="s">
        <v>246</v>
      </c>
      <c r="D8" s="30" t="s">
        <v>247</v>
      </c>
      <c r="E8" s="30" t="s">
        <v>248</v>
      </c>
      <c r="F8" s="30" t="s">
        <v>249</v>
      </c>
    </row>
    <row r="9" spans="1:6" x14ac:dyDescent="0.25">
      <c r="A9" s="67" t="s">
        <v>271</v>
      </c>
      <c r="B9" s="45" t="s">
        <v>239</v>
      </c>
      <c r="C9" s="68"/>
      <c r="D9" s="68"/>
      <c r="E9" s="46">
        <v>16.3</v>
      </c>
      <c r="F9" s="46">
        <f>+E9*D9*C9</f>
        <v>0</v>
      </c>
    </row>
    <row r="10" spans="1:6" x14ac:dyDescent="0.25">
      <c r="A10" s="72" t="s">
        <v>250</v>
      </c>
      <c r="B10" s="73"/>
      <c r="C10" s="73"/>
      <c r="D10" s="73"/>
      <c r="E10" s="74"/>
      <c r="F10" s="35">
        <f>SUM(F9)</f>
        <v>0</v>
      </c>
    </row>
    <row r="12" spans="1:6" x14ac:dyDescent="0.25">
      <c r="A12" s="29" t="s">
        <v>251</v>
      </c>
      <c r="B12" s="26"/>
      <c r="C12" s="26"/>
      <c r="D12" s="26"/>
      <c r="E12" s="26"/>
      <c r="F12" s="26"/>
    </row>
    <row r="13" spans="1:6" x14ac:dyDescent="0.25">
      <c r="A13" s="30" t="s">
        <v>1</v>
      </c>
      <c r="B13" s="30" t="s">
        <v>2</v>
      </c>
      <c r="C13" s="30"/>
      <c r="D13" s="30"/>
      <c r="E13" s="30" t="s">
        <v>248</v>
      </c>
      <c r="F13" s="30" t="s">
        <v>249</v>
      </c>
    </row>
    <row r="14" spans="1:6" x14ac:dyDescent="0.25">
      <c r="A14" s="67" t="s">
        <v>271</v>
      </c>
      <c r="B14" s="45" t="s">
        <v>239</v>
      </c>
      <c r="C14" s="68"/>
      <c r="D14" s="68"/>
      <c r="E14" s="46">
        <v>16.3</v>
      </c>
      <c r="F14" s="46">
        <f>C14*E14*D14</f>
        <v>0</v>
      </c>
    </row>
    <row r="15" spans="1:6" x14ac:dyDescent="0.25">
      <c r="A15" s="67" t="s">
        <v>272</v>
      </c>
      <c r="B15" s="45" t="s">
        <v>239</v>
      </c>
      <c r="C15" s="68"/>
      <c r="D15" s="68"/>
      <c r="E15" s="46">
        <v>18.510000000000002</v>
      </c>
      <c r="F15" s="46">
        <f>C15*E15*D15</f>
        <v>0</v>
      </c>
    </row>
    <row r="16" spans="1:6" x14ac:dyDescent="0.25">
      <c r="A16" s="67" t="s">
        <v>274</v>
      </c>
      <c r="B16" s="45" t="s">
        <v>239</v>
      </c>
      <c r="C16" s="68"/>
      <c r="D16" s="68"/>
      <c r="E16" s="46">
        <v>15.15</v>
      </c>
      <c r="F16" s="46">
        <f>C16*E16*D16</f>
        <v>0</v>
      </c>
    </row>
    <row r="17" spans="1:9" x14ac:dyDescent="0.25">
      <c r="A17" s="67" t="s">
        <v>273</v>
      </c>
      <c r="B17" s="45" t="s">
        <v>239</v>
      </c>
      <c r="C17" s="68"/>
      <c r="D17" s="68"/>
      <c r="E17" s="46">
        <v>43.32</v>
      </c>
      <c r="F17" s="46">
        <f>C17*E17*D17</f>
        <v>0</v>
      </c>
    </row>
    <row r="18" spans="1:9" ht="15.75" x14ac:dyDescent="0.25">
      <c r="A18" s="67" t="s">
        <v>277</v>
      </c>
      <c r="B18" s="40" t="s">
        <v>239</v>
      </c>
      <c r="C18" s="69"/>
      <c r="D18" s="69"/>
      <c r="E18" s="42">
        <v>7.66</v>
      </c>
      <c r="F18" s="46">
        <f>C18*E18*D18</f>
        <v>0</v>
      </c>
      <c r="I18" s="64"/>
    </row>
    <row r="19" spans="1:9" x14ac:dyDescent="0.25">
      <c r="A19" s="67" t="s">
        <v>275</v>
      </c>
      <c r="B19" s="45" t="s">
        <v>232</v>
      </c>
      <c r="C19" s="68"/>
      <c r="D19" s="30"/>
      <c r="E19" s="46">
        <v>7.5</v>
      </c>
      <c r="F19" s="46">
        <f>C19*E19</f>
        <v>0</v>
      </c>
    </row>
    <row r="20" spans="1:9" x14ac:dyDescent="0.25">
      <c r="A20" s="67" t="s">
        <v>278</v>
      </c>
      <c r="B20" s="45" t="s">
        <v>252</v>
      </c>
      <c r="C20" s="68"/>
      <c r="D20" s="30"/>
      <c r="E20" s="46">
        <v>50</v>
      </c>
      <c r="F20" s="46">
        <f>C20*E20</f>
        <v>0</v>
      </c>
    </row>
    <row r="21" spans="1:9" x14ac:dyDescent="0.25">
      <c r="A21" s="67" t="s">
        <v>279</v>
      </c>
      <c r="B21" s="45" t="s">
        <v>232</v>
      </c>
      <c r="C21" s="68"/>
      <c r="D21" s="30"/>
      <c r="E21" s="46">
        <f>+'Cenik 2024'!E106</f>
        <v>0.04</v>
      </c>
      <c r="F21" s="46">
        <f>C21*E21</f>
        <v>0</v>
      </c>
    </row>
    <row r="22" spans="1:9" x14ac:dyDescent="0.25">
      <c r="A22" s="67" t="s">
        <v>280</v>
      </c>
      <c r="B22" s="45" t="s">
        <v>236</v>
      </c>
      <c r="C22" s="68"/>
      <c r="D22" s="30"/>
      <c r="E22" s="46">
        <v>24.53</v>
      </c>
      <c r="F22" s="46">
        <f>C22*E22</f>
        <v>0</v>
      </c>
    </row>
    <row r="23" spans="1:9" x14ac:dyDescent="0.25">
      <c r="A23" s="72" t="s">
        <v>253</v>
      </c>
      <c r="B23" s="73"/>
      <c r="C23" s="73"/>
      <c r="D23" s="73"/>
      <c r="E23" s="74"/>
      <c r="F23" s="35">
        <f>+SUM(F14:F22)</f>
        <v>0</v>
      </c>
    </row>
    <row r="24" spans="1:9" x14ac:dyDescent="0.25">
      <c r="A24" s="72" t="s">
        <v>268</v>
      </c>
      <c r="B24" s="73"/>
      <c r="C24" s="73"/>
      <c r="D24" s="73"/>
      <c r="E24" s="74"/>
      <c r="F24" s="35" t="str">
        <f>IF(B4="","Število postavitev zapore mora biti vpisano!",F23*B4)</f>
        <v>Število postavitev zapore mora biti vpisano!</v>
      </c>
    </row>
    <row r="25" spans="1:9" x14ac:dyDescent="0.25">
      <c r="A25" s="28"/>
      <c r="B25" s="31"/>
      <c r="C25" s="28"/>
      <c r="D25" s="28"/>
      <c r="E25" s="28"/>
      <c r="F25" s="28"/>
    </row>
    <row r="26" spans="1:9" x14ac:dyDescent="0.25">
      <c r="A26" s="29" t="s">
        <v>254</v>
      </c>
      <c r="B26" s="26"/>
      <c r="C26" s="26"/>
      <c r="D26" s="26"/>
      <c r="E26" s="26"/>
      <c r="F26" s="26"/>
    </row>
    <row r="27" spans="1:9" x14ac:dyDescent="0.25">
      <c r="A27" s="30" t="s">
        <v>254</v>
      </c>
      <c r="B27" s="30" t="s">
        <v>2</v>
      </c>
      <c r="C27" s="30" t="s">
        <v>246</v>
      </c>
      <c r="D27" s="32" t="s">
        <v>247</v>
      </c>
      <c r="E27" s="30" t="s">
        <v>248</v>
      </c>
      <c r="F27" s="30" t="s">
        <v>249</v>
      </c>
    </row>
    <row r="28" spans="1:9" x14ac:dyDescent="0.25">
      <c r="A28" s="67" t="s">
        <v>271</v>
      </c>
      <c r="B28" s="45" t="s">
        <v>239</v>
      </c>
      <c r="C28" s="68"/>
      <c r="D28" s="69"/>
      <c r="E28" s="46">
        <v>16.3</v>
      </c>
      <c r="F28" s="46">
        <f>C28*D28*E28</f>
        <v>0</v>
      </c>
    </row>
    <row r="29" spans="1:9" x14ac:dyDescent="0.25">
      <c r="A29" s="55" t="s">
        <v>266</v>
      </c>
      <c r="B29" s="55"/>
      <c r="C29" s="56"/>
      <c r="D29" s="57"/>
      <c r="E29" s="58"/>
      <c r="F29" s="58"/>
    </row>
    <row r="30" spans="1:9" x14ac:dyDescent="0.25">
      <c r="A30" s="70"/>
      <c r="B30" s="45" t="str">
        <f>IF(A30&lt;&gt;"",VLOOKUP(A30,'Cenik 2024'!$B$4:$E$110,2,FALSE),"")</f>
        <v/>
      </c>
      <c r="C30" s="68"/>
      <c r="D30" s="47"/>
      <c r="E30" s="46">
        <f>IF(A30&lt;&gt;"",VLOOKUP(A30,'Cenik 2024'!$B$4:$E$110,4,FALSE),0)</f>
        <v>0</v>
      </c>
      <c r="F30" s="46">
        <f>C30*E30</f>
        <v>0</v>
      </c>
    </row>
    <row r="31" spans="1:9" x14ac:dyDescent="0.25">
      <c r="A31" s="70"/>
      <c r="B31" s="45" t="str">
        <f>IF(A31&lt;&gt;"",VLOOKUP(A31,'Cenik 2024'!$B$4:$E$110,2,FALSE),"")</f>
        <v/>
      </c>
      <c r="C31" s="68"/>
      <c r="D31" s="47"/>
      <c r="E31" s="46">
        <f>IF(A31&lt;&gt;"",VLOOKUP(A31,'Cenik 2024'!$B$4:$E$110,4,FALSE),0)</f>
        <v>0</v>
      </c>
      <c r="F31" s="46">
        <f t="shared" ref="F31:F60" si="0">C31*E31</f>
        <v>0</v>
      </c>
    </row>
    <row r="32" spans="1:9" x14ac:dyDescent="0.25">
      <c r="A32" s="70"/>
      <c r="B32" s="45" t="str">
        <f>IF(A32&lt;&gt;"",VLOOKUP(A32,'Cenik 2024'!$B$4:$E$110,2,FALSE),"")</f>
        <v/>
      </c>
      <c r="C32" s="68"/>
      <c r="D32" s="47"/>
      <c r="E32" s="46">
        <f>IF(A32&lt;&gt;"",VLOOKUP(A32,'Cenik 2024'!$B$4:$E$110,4,FALSE),0)</f>
        <v>0</v>
      </c>
      <c r="F32" s="46">
        <f t="shared" si="0"/>
        <v>0</v>
      </c>
    </row>
    <row r="33" spans="1:6" x14ac:dyDescent="0.25">
      <c r="A33" s="70"/>
      <c r="B33" s="45" t="str">
        <f>IF(A33&lt;&gt;"",VLOOKUP(A33,'Cenik 2024'!$B$4:$E$110,2,FALSE),"")</f>
        <v/>
      </c>
      <c r="C33" s="68"/>
      <c r="D33" s="47"/>
      <c r="E33" s="46">
        <f>IF(A33&lt;&gt;"",VLOOKUP(A33,'Cenik 2024'!$B$4:$E$110,4,FALSE),0)</f>
        <v>0</v>
      </c>
      <c r="F33" s="46">
        <f t="shared" si="0"/>
        <v>0</v>
      </c>
    </row>
    <row r="34" spans="1:6" x14ac:dyDescent="0.25">
      <c r="A34" s="70"/>
      <c r="B34" s="45" t="str">
        <f>IF(A34&lt;&gt;"",VLOOKUP(A34,'Cenik 2024'!$B$4:$E$110,2,FALSE),"")</f>
        <v/>
      </c>
      <c r="C34" s="68"/>
      <c r="D34" s="47"/>
      <c r="E34" s="46">
        <f>IF(A34&lt;&gt;"",VLOOKUP(A34,'Cenik 2024'!$B$4:$E$110,4,FALSE),0)</f>
        <v>0</v>
      </c>
      <c r="F34" s="46">
        <f t="shared" si="0"/>
        <v>0</v>
      </c>
    </row>
    <row r="35" spans="1:6" x14ac:dyDescent="0.25">
      <c r="A35" s="70"/>
      <c r="B35" s="45" t="str">
        <f>IF(A35&lt;&gt;"",VLOOKUP(A35,'Cenik 2024'!$B$4:$E$110,2,FALSE),"")</f>
        <v/>
      </c>
      <c r="C35" s="68"/>
      <c r="D35" s="47"/>
      <c r="E35" s="46">
        <f>IF(A35&lt;&gt;"",VLOOKUP(A35,'Cenik 2024'!$B$4:$E$110,4,FALSE),0)</f>
        <v>0</v>
      </c>
      <c r="F35" s="46">
        <f t="shared" si="0"/>
        <v>0</v>
      </c>
    </row>
    <row r="36" spans="1:6" x14ac:dyDescent="0.25">
      <c r="A36" s="70"/>
      <c r="B36" s="45" t="str">
        <f>IF(A36&lt;&gt;"",VLOOKUP(A36,'Cenik 2024'!$B$4:$E$110,2,FALSE),"")</f>
        <v/>
      </c>
      <c r="C36" s="68"/>
      <c r="D36" s="47"/>
      <c r="E36" s="46">
        <f>IF(A36&lt;&gt;"",VLOOKUP(A36,'Cenik 2024'!$B$4:$E$110,4,FALSE),0)</f>
        <v>0</v>
      </c>
      <c r="F36" s="46">
        <f t="shared" si="0"/>
        <v>0</v>
      </c>
    </row>
    <row r="37" spans="1:6" x14ac:dyDescent="0.25">
      <c r="A37" s="70"/>
      <c r="B37" s="45" t="str">
        <f>IF(A37&lt;&gt;"",VLOOKUP(A37,'Cenik 2024'!$B$4:$E$110,2,FALSE),"")</f>
        <v/>
      </c>
      <c r="C37" s="68"/>
      <c r="D37" s="47"/>
      <c r="E37" s="46">
        <f>IF(A37&lt;&gt;"",VLOOKUP(A37,'Cenik 2024'!$B$4:$E$110,4,FALSE),0)</f>
        <v>0</v>
      </c>
      <c r="F37" s="46">
        <f t="shared" si="0"/>
        <v>0</v>
      </c>
    </row>
    <row r="38" spans="1:6" x14ac:dyDescent="0.25">
      <c r="A38" s="70"/>
      <c r="B38" s="45" t="str">
        <f>IF(A38&lt;&gt;"",VLOOKUP(A38,'Cenik 2024'!$B$4:$E$110,2,FALSE),"")</f>
        <v/>
      </c>
      <c r="C38" s="68"/>
      <c r="D38" s="47"/>
      <c r="E38" s="46">
        <f>IF(A38&lt;&gt;"",VLOOKUP(A38,'Cenik 2024'!$B$4:$E$110,4,FALSE),0)</f>
        <v>0</v>
      </c>
      <c r="F38" s="46">
        <f t="shared" si="0"/>
        <v>0</v>
      </c>
    </row>
    <row r="39" spans="1:6" x14ac:dyDescent="0.25">
      <c r="A39" s="70"/>
      <c r="B39" s="45" t="str">
        <f>IF(A39&lt;&gt;"",VLOOKUP(A39,'Cenik 2024'!$B$4:$E$110,2,FALSE),"")</f>
        <v/>
      </c>
      <c r="C39" s="68"/>
      <c r="D39" s="47"/>
      <c r="E39" s="46">
        <f>IF(A39&lt;&gt;"",VLOOKUP(A39,'Cenik 2024'!$B$4:$E$110,4,FALSE),0)</f>
        <v>0</v>
      </c>
      <c r="F39" s="46">
        <f t="shared" si="0"/>
        <v>0</v>
      </c>
    </row>
    <row r="40" spans="1:6" x14ac:dyDescent="0.25">
      <c r="A40" s="70"/>
      <c r="B40" s="45" t="str">
        <f>IF(A40&lt;&gt;"",VLOOKUP(A40,'Cenik 2024'!$B$4:$E$110,2,FALSE),"")</f>
        <v/>
      </c>
      <c r="C40" s="68"/>
      <c r="D40" s="47"/>
      <c r="E40" s="46">
        <f>IF(A40&lt;&gt;"",VLOOKUP(A40,'Cenik 2024'!$B$4:$E$110,4,FALSE),0)</f>
        <v>0</v>
      </c>
      <c r="F40" s="46">
        <f>C40*E40</f>
        <v>0</v>
      </c>
    </row>
    <row r="41" spans="1:6" x14ac:dyDescent="0.25">
      <c r="A41" s="70"/>
      <c r="B41" s="45" t="str">
        <f>IF(A41&lt;&gt;"",VLOOKUP(A41,'Cenik 2024'!$B$4:$E$110,2,FALSE),"")</f>
        <v/>
      </c>
      <c r="C41" s="68"/>
      <c r="D41" s="47"/>
      <c r="E41" s="46">
        <f>IF(A41&lt;&gt;"",VLOOKUP(A41,'Cenik 2024'!$B$4:$E$110,4,FALSE),0)</f>
        <v>0</v>
      </c>
      <c r="F41" s="46">
        <f t="shared" si="0"/>
        <v>0</v>
      </c>
    </row>
    <row r="42" spans="1:6" x14ac:dyDescent="0.25">
      <c r="A42" s="70"/>
      <c r="B42" s="45" t="str">
        <f>IF(A42&lt;&gt;"",VLOOKUP(A42,'Cenik 2024'!$B$4:$E$110,2,FALSE),"")</f>
        <v/>
      </c>
      <c r="C42" s="68"/>
      <c r="D42" s="47"/>
      <c r="E42" s="46">
        <f>IF(A42&lt;&gt;"",VLOOKUP(A42,'Cenik 2024'!$B$4:$E$110,4,FALSE),0)</f>
        <v>0</v>
      </c>
      <c r="F42" s="46">
        <f t="shared" si="0"/>
        <v>0</v>
      </c>
    </row>
    <row r="43" spans="1:6" x14ac:dyDescent="0.25">
      <c r="A43" s="70"/>
      <c r="B43" s="45" t="str">
        <f>IF(A43&lt;&gt;"",VLOOKUP(A43,'Cenik 2024'!$B$4:$E$110,2,FALSE),"")</f>
        <v/>
      </c>
      <c r="C43" s="68"/>
      <c r="D43" s="47"/>
      <c r="E43" s="46">
        <f>IF(A43&lt;&gt;"",VLOOKUP(A43,'Cenik 2024'!$B$4:$E$110,4,FALSE),0)</f>
        <v>0</v>
      </c>
      <c r="F43" s="46">
        <f t="shared" si="0"/>
        <v>0</v>
      </c>
    </row>
    <row r="44" spans="1:6" x14ac:dyDescent="0.25">
      <c r="A44" s="70"/>
      <c r="B44" s="45" t="str">
        <f>IF(A44&lt;&gt;"",VLOOKUP(A44,'Cenik 2024'!$B$4:$E$110,2,FALSE),"")</f>
        <v/>
      </c>
      <c r="C44" s="68"/>
      <c r="D44" s="47"/>
      <c r="E44" s="46">
        <f>IF(A44&lt;&gt;"",VLOOKUP(A44,'Cenik 2024'!$B$4:$E$110,4,FALSE),0)</f>
        <v>0</v>
      </c>
      <c r="F44" s="46">
        <f t="shared" si="0"/>
        <v>0</v>
      </c>
    </row>
    <row r="45" spans="1:6" x14ac:dyDescent="0.25">
      <c r="A45" s="70"/>
      <c r="B45" s="45" t="str">
        <f>IF(A45&lt;&gt;"",VLOOKUP(A45,'Cenik 2024'!$B$4:$E$110,2,FALSE),"")</f>
        <v/>
      </c>
      <c r="C45" s="68"/>
      <c r="D45" s="47"/>
      <c r="E45" s="46">
        <f>IF(A45&lt;&gt;"",VLOOKUP(A45,'Cenik 2024'!$B$4:$E$110,4,FALSE),0)</f>
        <v>0</v>
      </c>
      <c r="F45" s="46">
        <f>C45*E45</f>
        <v>0</v>
      </c>
    </row>
    <row r="46" spans="1:6" x14ac:dyDescent="0.25">
      <c r="A46" s="70"/>
      <c r="B46" s="45" t="str">
        <f>IF(A46&lt;&gt;"",VLOOKUP(A46,'Cenik 2024'!$B$4:$E$110,2,FALSE),"")</f>
        <v/>
      </c>
      <c r="C46" s="68"/>
      <c r="D46" s="47"/>
      <c r="E46" s="46">
        <f>IF(A46&lt;&gt;"",VLOOKUP(A46,'Cenik 2024'!$B$4:$E$110,4,FALSE),0)</f>
        <v>0</v>
      </c>
      <c r="F46" s="46">
        <f t="shared" si="0"/>
        <v>0</v>
      </c>
    </row>
    <row r="47" spans="1:6" x14ac:dyDescent="0.25">
      <c r="A47" s="70"/>
      <c r="B47" s="45" t="str">
        <f>IF(A47&lt;&gt;"",VLOOKUP(A47,'Cenik 2024'!$B$4:$E$110,2,FALSE),"")</f>
        <v/>
      </c>
      <c r="C47" s="68"/>
      <c r="D47" s="47"/>
      <c r="E47" s="46">
        <f>IF(A47&lt;&gt;"",VLOOKUP(A47,'Cenik 2024'!$B$4:$E$110,4,FALSE),0)</f>
        <v>0</v>
      </c>
      <c r="F47" s="46">
        <f>C47*E47</f>
        <v>0</v>
      </c>
    </row>
    <row r="48" spans="1:6" x14ac:dyDescent="0.25">
      <c r="A48" s="59" t="s">
        <v>265</v>
      </c>
      <c r="B48" s="55"/>
      <c r="C48" s="56"/>
      <c r="D48" s="60"/>
      <c r="E48" s="58"/>
      <c r="F48" s="58"/>
    </row>
    <row r="49" spans="1:6" x14ac:dyDescent="0.25">
      <c r="A49" s="70"/>
      <c r="B49" s="45" t="str">
        <f>IF(A49&lt;&gt;"",VLOOKUP(A49,'Cenik 2024'!$B$113:$E$127,2,FALSE),"")</f>
        <v/>
      </c>
      <c r="C49" s="68"/>
      <c r="D49" s="47"/>
      <c r="E49" s="46">
        <f>IF(A49&lt;&gt;"",VLOOKUP(A49,'Cenik 2024'!$B$113:$E$127,4,FALSE),0)</f>
        <v>0</v>
      </c>
      <c r="F49" s="46">
        <f>C49*E49</f>
        <v>0</v>
      </c>
    </row>
    <row r="50" spans="1:6" x14ac:dyDescent="0.25">
      <c r="A50" s="70"/>
      <c r="B50" s="45" t="str">
        <f>IF(A50&lt;&gt;"",VLOOKUP(A50,'Cenik 2024'!$B$113:$E$127,2,FALSE),"")</f>
        <v/>
      </c>
      <c r="C50" s="68"/>
      <c r="D50" s="47"/>
      <c r="E50" s="46">
        <f>IF(A50&lt;&gt;"",VLOOKUP(A50,'Cenik 2024'!$B$113:$E$127,4,FALSE),0)</f>
        <v>0</v>
      </c>
      <c r="F50" s="46">
        <f t="shared" si="0"/>
        <v>0</v>
      </c>
    </row>
    <row r="51" spans="1:6" x14ac:dyDescent="0.25">
      <c r="A51" s="70"/>
      <c r="B51" s="45" t="str">
        <f>IF(A51&lt;&gt;"",VLOOKUP(A51,'Cenik 2024'!$B$113:$E$127,2,FALSE),"")</f>
        <v/>
      </c>
      <c r="C51" s="68"/>
      <c r="D51" s="47"/>
      <c r="E51" s="46">
        <f>IF(A51&lt;&gt;"",VLOOKUP(A51,'Cenik 2024'!$B$113:$E$127,4,FALSE),0)</f>
        <v>0</v>
      </c>
      <c r="F51" s="46">
        <f t="shared" si="0"/>
        <v>0</v>
      </c>
    </row>
    <row r="52" spans="1:6" x14ac:dyDescent="0.25">
      <c r="A52" s="70"/>
      <c r="B52" s="45" t="str">
        <f>IF(A52&lt;&gt;"",VLOOKUP(A52,'Cenik 2024'!$B$113:$E$127,2,FALSE),"")</f>
        <v/>
      </c>
      <c r="C52" s="68"/>
      <c r="D52" s="47"/>
      <c r="E52" s="46">
        <f>IF(A52&lt;&gt;"",VLOOKUP(A52,'Cenik 2024'!$B$113:$E$127,4,FALSE),0)</f>
        <v>0</v>
      </c>
      <c r="F52" s="46">
        <f t="shared" si="0"/>
        <v>0</v>
      </c>
    </row>
    <row r="53" spans="1:6" x14ac:dyDescent="0.25">
      <c r="A53" s="70"/>
      <c r="B53" s="45" t="str">
        <f>IF(A53&lt;&gt;"",VLOOKUP(A53,'Cenik 2024'!$B$113:$E$127,2,FALSE),"")</f>
        <v/>
      </c>
      <c r="C53" s="68"/>
      <c r="D53" s="47"/>
      <c r="E53" s="46">
        <f>IF(A53&lt;&gt;"",VLOOKUP(A53,'Cenik 2024'!$B$113:$E$127,4,FALSE),0)</f>
        <v>0</v>
      </c>
      <c r="F53" s="46">
        <f t="shared" si="0"/>
        <v>0</v>
      </c>
    </row>
    <row r="54" spans="1:6" x14ac:dyDescent="0.25">
      <c r="A54" s="70"/>
      <c r="B54" s="45" t="str">
        <f>IF(A54&lt;&gt;"",VLOOKUP(A54,'Cenik 2024'!$B$113:$E$127,2,FALSE),"")</f>
        <v/>
      </c>
      <c r="C54" s="68"/>
      <c r="D54" s="47"/>
      <c r="E54" s="46">
        <f>IF(A54&lt;&gt;"",VLOOKUP(A54,'Cenik 2024'!$B$113:$E$127,4,FALSE),0)</f>
        <v>0</v>
      </c>
      <c r="F54" s="46">
        <f t="shared" si="0"/>
        <v>0</v>
      </c>
    </row>
    <row r="55" spans="1:6" x14ac:dyDescent="0.25">
      <c r="A55" s="70"/>
      <c r="B55" s="45" t="str">
        <f>IF(A55&lt;&gt;"",VLOOKUP(A55,'Cenik 2024'!$B$113:$E$127,2,FALSE),"")</f>
        <v/>
      </c>
      <c r="C55" s="68"/>
      <c r="D55" s="47"/>
      <c r="E55" s="46">
        <f>IF(A55&lt;&gt;"",VLOOKUP(A55,'Cenik 2024'!$B$113:$E$127,4,FALSE),0)</f>
        <v>0</v>
      </c>
      <c r="F55" s="46">
        <f t="shared" si="0"/>
        <v>0</v>
      </c>
    </row>
    <row r="56" spans="1:6" x14ac:dyDescent="0.25">
      <c r="A56" s="70"/>
      <c r="B56" s="45" t="str">
        <f>IF(A56&lt;&gt;"",VLOOKUP(A56,'Cenik 2024'!$B$113:$E$127,2,FALSE),"")</f>
        <v/>
      </c>
      <c r="C56" s="68"/>
      <c r="D56" s="47"/>
      <c r="E56" s="46">
        <f>IF(A56&lt;&gt;"",VLOOKUP(A56,'Cenik 2024'!$B$113:$E$127,4,FALSE),0)</f>
        <v>0</v>
      </c>
      <c r="F56" s="46">
        <f t="shared" si="0"/>
        <v>0</v>
      </c>
    </row>
    <row r="57" spans="1:6" x14ac:dyDescent="0.25">
      <c r="A57" s="70"/>
      <c r="B57" s="45" t="str">
        <f>IF(A57&lt;&gt;"",VLOOKUP(A57,'Cenik 2024'!$B$113:$E$127,2,FALSE),"")</f>
        <v/>
      </c>
      <c r="C57" s="68"/>
      <c r="D57" s="47"/>
      <c r="E57" s="46">
        <f>IF(A57&lt;&gt;"",VLOOKUP(A57,'Cenik 2024'!$B$113:$E$127,4,FALSE),0)</f>
        <v>0</v>
      </c>
      <c r="F57" s="46">
        <f t="shared" si="0"/>
        <v>0</v>
      </c>
    </row>
    <row r="58" spans="1:6" x14ac:dyDescent="0.25">
      <c r="A58" s="70"/>
      <c r="B58" s="45" t="str">
        <f>IF(A58&lt;&gt;"",VLOOKUP(A58,'Cenik 2024'!$B$113:$E$127,2,FALSE),"")</f>
        <v/>
      </c>
      <c r="C58" s="68"/>
      <c r="D58" s="47"/>
      <c r="E58" s="46">
        <f>IF(A58&lt;&gt;"",VLOOKUP(A58,'Cenik 2024'!$B$113:$E$127,4,FALSE),0)</f>
        <v>0</v>
      </c>
      <c r="F58" s="46">
        <f t="shared" si="0"/>
        <v>0</v>
      </c>
    </row>
    <row r="59" spans="1:6" x14ac:dyDescent="0.25">
      <c r="A59" s="70"/>
      <c r="B59" s="45" t="str">
        <f>IF(A59&lt;&gt;"",VLOOKUP(A59,'Cenik 2024'!$B$113:$E$127,2,FALSE),"")</f>
        <v/>
      </c>
      <c r="C59" s="68"/>
      <c r="D59" s="47"/>
      <c r="E59" s="46">
        <f>IF(A59&lt;&gt;"",VLOOKUP(A59,'Cenik 2024'!$B$113:$E$127,4,FALSE),0)</f>
        <v>0</v>
      </c>
      <c r="F59" s="46">
        <f t="shared" si="0"/>
        <v>0</v>
      </c>
    </row>
    <row r="60" spans="1:6" x14ac:dyDescent="0.25">
      <c r="A60" s="70"/>
      <c r="B60" s="45" t="str">
        <f>IF(A60&lt;&gt;"",VLOOKUP(A60,'Cenik 2024'!$B$113:$E$127,2,FALSE),"")</f>
        <v/>
      </c>
      <c r="C60" s="68"/>
      <c r="D60" s="47"/>
      <c r="E60" s="46">
        <f>IF(A60&lt;&gt;"",VLOOKUP(A60,'Cenik 2024'!$B$113:$E$127,4,FALSE),0)</f>
        <v>0</v>
      </c>
      <c r="F60" s="46">
        <f t="shared" si="0"/>
        <v>0</v>
      </c>
    </row>
    <row r="61" spans="1:6" x14ac:dyDescent="0.25">
      <c r="A61" s="75" t="s">
        <v>255</v>
      </c>
      <c r="B61" s="75"/>
      <c r="C61" s="75"/>
      <c r="D61" s="75"/>
      <c r="E61" s="75"/>
      <c r="F61" s="35">
        <f>+SUM(F49:F60)+SUM(F30:F47)+SUM(F28)</f>
        <v>0</v>
      </c>
    </row>
    <row r="62" spans="1:6" x14ac:dyDescent="0.25">
      <c r="A62" s="75" t="str">
        <f>"Skupaj zapora za "&amp;B2&amp;" dni"</f>
        <v>Skupaj zapora za  dni</v>
      </c>
      <c r="B62" s="75"/>
      <c r="C62" s="75"/>
      <c r="D62" s="75"/>
      <c r="E62" s="75"/>
      <c r="F62" s="35" t="str">
        <f>IF(B2="","Trajanje zapore mora biti vpisano!",(SUM(F30:F47)+SUM(F28))*B2+SUM(F49:F60))</f>
        <v>Trajanje zapore mora biti vpisano!</v>
      </c>
    </row>
    <row r="63" spans="1:6" x14ac:dyDescent="0.25">
      <c r="A63" s="31"/>
      <c r="B63" s="31"/>
      <c r="C63" s="29"/>
      <c r="D63" s="29"/>
      <c r="E63" s="29"/>
      <c r="F63" s="29"/>
    </row>
    <row r="64" spans="1:6" x14ac:dyDescent="0.25">
      <c r="A64" s="34" t="s">
        <v>256</v>
      </c>
      <c r="B64" s="26"/>
      <c r="C64" s="26"/>
      <c r="D64" s="26"/>
      <c r="E64" s="26"/>
      <c r="F64" s="26"/>
    </row>
    <row r="65" spans="1:6" x14ac:dyDescent="0.25">
      <c r="A65" s="30" t="s">
        <v>1</v>
      </c>
      <c r="B65" s="30" t="s">
        <v>2</v>
      </c>
      <c r="C65" s="30" t="s">
        <v>246</v>
      </c>
      <c r="D65" s="30" t="s">
        <v>247</v>
      </c>
      <c r="E65" s="30" t="s">
        <v>248</v>
      </c>
      <c r="F65" s="30" t="s">
        <v>249</v>
      </c>
    </row>
    <row r="66" spans="1:6" x14ac:dyDescent="0.25">
      <c r="A66" s="67" t="s">
        <v>270</v>
      </c>
      <c r="B66" s="45" t="s">
        <v>239</v>
      </c>
      <c r="C66" s="30"/>
      <c r="D66" s="68"/>
      <c r="E66" s="27">
        <v>18.510000000000002</v>
      </c>
      <c r="F66" s="46">
        <f>D66*E66</f>
        <v>0</v>
      </c>
    </row>
    <row r="67" spans="1:6" x14ac:dyDescent="0.25">
      <c r="A67" s="67" t="s">
        <v>276</v>
      </c>
      <c r="B67" s="45" t="s">
        <v>239</v>
      </c>
      <c r="C67" s="30"/>
      <c r="D67" s="68"/>
      <c r="E67" s="48">
        <v>14.26</v>
      </c>
      <c r="F67" s="46">
        <f>D67*E67</f>
        <v>0</v>
      </c>
    </row>
    <row r="68" spans="1:6" x14ac:dyDescent="0.25">
      <c r="A68" s="27" t="s">
        <v>257</v>
      </c>
      <c r="B68" s="45" t="s">
        <v>258</v>
      </c>
      <c r="C68" s="68"/>
      <c r="D68" s="30"/>
      <c r="E68" s="30"/>
      <c r="F68" s="46">
        <f>C68/100*(F66+F67)</f>
        <v>0</v>
      </c>
    </row>
    <row r="69" spans="1:6" x14ac:dyDescent="0.25">
      <c r="A69" s="72"/>
      <c r="B69" s="73"/>
      <c r="C69" s="73"/>
      <c r="D69" s="73"/>
      <c r="E69" s="74"/>
      <c r="F69" s="35">
        <f>+SUM(F66:F68)</f>
        <v>0</v>
      </c>
    </row>
    <row r="70" spans="1:6" x14ac:dyDescent="0.25">
      <c r="A70" s="72" t="s">
        <v>267</v>
      </c>
      <c r="B70" s="73"/>
      <c r="C70" s="73"/>
      <c r="D70" s="73"/>
      <c r="E70" s="74"/>
      <c r="F70" s="35" t="str">
        <f>IF(B3="","Število pregledov zapore mora biti vpisano!",F69*B3)</f>
        <v>Število pregledov zapore mora biti vpisano!</v>
      </c>
    </row>
    <row r="71" spans="1:6" x14ac:dyDescent="0.25">
      <c r="A71" s="34"/>
      <c r="B71" s="26"/>
      <c r="C71" s="26"/>
      <c r="D71" s="26"/>
      <c r="E71" s="26"/>
      <c r="F71" s="26"/>
    </row>
    <row r="72" spans="1:6" x14ac:dyDescent="0.25">
      <c r="A72" s="33" t="s">
        <v>259</v>
      </c>
      <c r="B72" s="26"/>
      <c r="C72" s="26"/>
      <c r="D72" s="26"/>
      <c r="E72" s="26"/>
      <c r="F72" s="26"/>
    </row>
    <row r="73" spans="1:6" x14ac:dyDescent="0.25">
      <c r="A73" s="30" t="s">
        <v>1</v>
      </c>
      <c r="B73" s="30" t="s">
        <v>2</v>
      </c>
      <c r="C73" s="30" t="s">
        <v>246</v>
      </c>
      <c r="D73" s="30"/>
      <c r="E73" s="30" t="s">
        <v>248</v>
      </c>
      <c r="F73" s="30" t="s">
        <v>249</v>
      </c>
    </row>
    <row r="74" spans="1:6" x14ac:dyDescent="0.25">
      <c r="A74" s="67" t="s">
        <v>281</v>
      </c>
      <c r="B74" s="41" t="s">
        <v>252</v>
      </c>
      <c r="C74" s="68"/>
      <c r="D74" s="30"/>
      <c r="E74" s="39">
        <v>25.73</v>
      </c>
      <c r="F74" s="48">
        <f>C74*E74</f>
        <v>0</v>
      </c>
    </row>
    <row r="75" spans="1:6" x14ac:dyDescent="0.25">
      <c r="A75" s="67" t="s">
        <v>282</v>
      </c>
      <c r="B75" s="44" t="s">
        <v>232</v>
      </c>
      <c r="C75" s="68"/>
      <c r="D75" s="30"/>
      <c r="E75" s="39">
        <f>+'Cenik 2024'!E107</f>
        <v>1.7</v>
      </c>
      <c r="F75" s="48">
        <f>C75*E75</f>
        <v>0</v>
      </c>
    </row>
    <row r="76" spans="1:6" x14ac:dyDescent="0.25">
      <c r="A76" s="71"/>
      <c r="B76" s="68"/>
      <c r="C76" s="68"/>
      <c r="D76" s="30"/>
      <c r="E76" s="68"/>
      <c r="F76" s="48">
        <f>C76*E76</f>
        <v>0</v>
      </c>
    </row>
    <row r="77" spans="1:6" x14ac:dyDescent="0.25">
      <c r="A77" s="68"/>
      <c r="B77" s="68"/>
      <c r="C77" s="68"/>
      <c r="D77" s="30"/>
      <c r="E77" s="68"/>
      <c r="F77" s="48">
        <f>C77*E77</f>
        <v>0</v>
      </c>
    </row>
    <row r="78" spans="1:6" x14ac:dyDescent="0.25">
      <c r="A78" s="68"/>
      <c r="B78" s="68"/>
      <c r="C78" s="68"/>
      <c r="D78" s="30"/>
      <c r="E78" s="68"/>
      <c r="F78" s="48">
        <f t="shared" ref="F78:F80" si="1">C78*E78</f>
        <v>0</v>
      </c>
    </row>
    <row r="79" spans="1:6" x14ac:dyDescent="0.25">
      <c r="A79" s="68"/>
      <c r="B79" s="68"/>
      <c r="C79" s="68"/>
      <c r="D79" s="30"/>
      <c r="E79" s="68"/>
      <c r="F79" s="48">
        <f t="shared" si="1"/>
        <v>0</v>
      </c>
    </row>
    <row r="80" spans="1:6" x14ac:dyDescent="0.25">
      <c r="A80" s="68"/>
      <c r="B80" s="68"/>
      <c r="C80" s="68"/>
      <c r="D80" s="30"/>
      <c r="E80" s="68"/>
      <c r="F80" s="48">
        <f t="shared" si="1"/>
        <v>0</v>
      </c>
    </row>
    <row r="81" spans="1:6" x14ac:dyDescent="0.25">
      <c r="A81" s="72" t="s">
        <v>260</v>
      </c>
      <c r="B81" s="73"/>
      <c r="C81" s="73"/>
      <c r="D81" s="73"/>
      <c r="E81" s="74"/>
      <c r="F81" s="43">
        <f>+SUM(F74:F80)</f>
        <v>0</v>
      </c>
    </row>
    <row r="83" spans="1:6" x14ac:dyDescent="0.25">
      <c r="A83" s="72" t="s">
        <v>261</v>
      </c>
      <c r="B83" s="73"/>
      <c r="C83" s="73"/>
      <c r="D83" s="73"/>
      <c r="E83" s="74"/>
      <c r="F83" s="35" t="e">
        <f>F10+F81+F70+F62+F24</f>
        <v>#VALUE!</v>
      </c>
    </row>
    <row r="84" spans="1:6" x14ac:dyDescent="0.25">
      <c r="A84" s="26" t="s">
        <v>262</v>
      </c>
      <c r="B84" s="26"/>
      <c r="C84" s="26"/>
      <c r="D84" s="26"/>
      <c r="E84" s="26"/>
      <c r="F84" s="26"/>
    </row>
  </sheetData>
  <sheetProtection password="F003" sheet="1" objects="1" scenarios="1"/>
  <mergeCells count="14">
    <mergeCell ref="A10:E10"/>
    <mergeCell ref="B1:F1"/>
    <mergeCell ref="B2:F2"/>
    <mergeCell ref="B3:F3"/>
    <mergeCell ref="B4:F4"/>
    <mergeCell ref="B5:F5"/>
    <mergeCell ref="A81:E81"/>
    <mergeCell ref="A83:E83"/>
    <mergeCell ref="A23:E23"/>
    <mergeCell ref="A24:E24"/>
    <mergeCell ref="A61:E61"/>
    <mergeCell ref="A62:E62"/>
    <mergeCell ref="A69:E69"/>
    <mergeCell ref="A70:E70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'Cenik 2024'!$B$4:$B$110</xm:f>
          </x14:formula1>
          <xm:sqref>A30:A47</xm:sqref>
        </x14:dataValidation>
        <x14:dataValidation type="list" showInputMessage="1" showErrorMessage="1" xr:uid="{00000000-0002-0000-0100-000001000000}">
          <x14:formula1>
            <xm:f>'Cenik 2024'!$B$113:$B$128</xm:f>
          </x14:formula1>
          <xm:sqref>A49:A60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Cenik 2024</vt:lpstr>
      <vt:lpstr>Obračun 2024</vt:lpstr>
    </vt:vector>
  </TitlesOfParts>
  <Company>DRI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Smiljan Kramberger</dc:creator>
  <cp:lastModifiedBy>Ines Laco</cp:lastModifiedBy>
  <cp:lastPrinted>2024-10-14T08:25:32Z</cp:lastPrinted>
  <dcterms:created xsi:type="dcterms:W3CDTF">2018-11-29T09:18:37Z</dcterms:created>
  <dcterms:modified xsi:type="dcterms:W3CDTF">2025-04-16T11:51:44Z</dcterms:modified>
</cp:coreProperties>
</file>